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1" activeTab="5"/>
  </bookViews>
  <sheets>
    <sheet name="Лист5" sheetId="1" state="hidden" r:id="rId1"/>
    <sheet name="Меню 4 кв 2020" sheetId="2" r:id="rId2"/>
    <sheet name="завтрак" sheetId="3" r:id="rId3"/>
    <sheet name="обед" sheetId="4" r:id="rId4"/>
    <sheet name="полдник" sheetId="5" r:id="rId5"/>
    <sheet name="Расчет" sheetId="6" r:id="rId6"/>
    <sheet name="Остатки" sheetId="7" r:id="rId7"/>
  </sheets>
  <definedNames>
    <definedName name="_xlnm.Print_Area" localSheetId="1">'Меню 4 кв 2020'!$A$1:$H$504</definedName>
    <definedName name="_xlnm.Print_Area" localSheetId="6">'Остатки'!$A$1:$G$64</definedName>
    <definedName name="_xlnm.Print_Area" localSheetId="5">'Расчет'!$A$1:$T$69</definedName>
  </definedNames>
  <calcPr fullCalcOnLoad="1" fullPrecision="0"/>
</workbook>
</file>

<file path=xl/sharedStrings.xml><?xml version="1.0" encoding="utf-8"?>
<sst xmlns="http://schemas.openxmlformats.org/spreadsheetml/2006/main" count="1033" uniqueCount="281">
  <si>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</si>
  <si>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</si>
  <si>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</si>
  <si>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</si>
  <si>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</si>
  <si>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</si>
  <si>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</si>
  <si>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</si>
  <si>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</si>
  <si>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</si>
  <si>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</si>
  <si>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</si>
  <si>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дрожжи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</si>
  <si>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</si>
  <si>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</si>
  <si>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</si>
  <si>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</si>
  <si>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</si>
  <si>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</si>
  <si>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</si>
  <si>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</si>
  <si>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</si>
  <si>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</si>
  <si>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</si>
  <si>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</si>
  <si>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</si>
  <si>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</si>
  <si>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</si>
  <si>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томат паста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</si>
  <si>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</si>
  <si>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</si>
  <si>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</si>
  <si>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</si>
  <si>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</si>
  <si>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</si>
  <si>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</si>
  <si>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</si>
  <si>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</si>
  <si>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</si>
  <si>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</si>
  <si>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</si>
  <si>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</si>
  <si>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</si>
  <si>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</si>
  <si>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</si>
  <si>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</si>
  <si>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</si>
  <si>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</si>
  <si>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</si>
  <si>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</si>
  <si>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Макароны (высший сорт)</t>
  </si>
  <si>
    <t>Вермишель (высший сорт)</t>
  </si>
  <si>
    <t>чай сухой</t>
  </si>
  <si>
    <t>Итого</t>
  </si>
  <si>
    <t>Наименование</t>
  </si>
  <si>
    <t>ед. из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</si>
  <si>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</si>
  <si>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</si>
  <si>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</si>
  <si>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</si>
  <si>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</si>
  <si>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</si>
  <si>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</si>
  <si>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</si>
  <si>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</si>
  <si>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</si>
  <si>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</si>
  <si>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</si>
  <si>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</si>
  <si>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</si>
  <si>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</si>
  <si>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>масло слив.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</si>
  <si>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</si>
  <si>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</si>
  <si>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</si>
  <si>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</si>
  <si>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</si>
  <si>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</si>
  <si>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Огурцы свежие</t>
  </si>
  <si>
    <t>Помидоры свежие</t>
  </si>
  <si>
    <t>мука пшеничная</t>
  </si>
  <si>
    <t>Суп картофельный с</t>
  </si>
  <si>
    <t>Рагу из курицы</t>
  </si>
  <si>
    <t>курица</t>
  </si>
  <si>
    <t>Крупа гречневая</t>
  </si>
  <si>
    <t>хлеб замена сух</t>
  </si>
  <si>
    <t>Печенье "Персиковое"</t>
  </si>
  <si>
    <t>вермишель</t>
  </si>
  <si>
    <t>минтай</t>
  </si>
  <si>
    <t xml:space="preserve">молоко </t>
  </si>
  <si>
    <t>хлеб пшеничный</t>
  </si>
  <si>
    <t>По меню</t>
  </si>
  <si>
    <t>№</t>
  </si>
  <si>
    <t>Наименование продуктов</t>
  </si>
  <si>
    <t>Норма (г,мл)</t>
  </si>
  <si>
    <t>Рекомендуемые среднесуточные нормы питания</t>
  </si>
  <si>
    <t>Санпин 2.4.5.2409-08</t>
  </si>
  <si>
    <t>Молоко(массовая доля жира2,5%,3,2%)</t>
  </si>
  <si>
    <t>Творог (массовая доля жира не более 9%)</t>
  </si>
  <si>
    <t>Сметана (массовая доля жира не более 15%)</t>
  </si>
  <si>
    <t>Сыр твердый</t>
  </si>
  <si>
    <t>Мясо говядина (1 категории)</t>
  </si>
  <si>
    <t>Птица (куры 1 категории)</t>
  </si>
  <si>
    <t>Рыба с/м</t>
  </si>
  <si>
    <t>Колбасные изделия</t>
  </si>
  <si>
    <t>Яйцо куриное 1 сорт</t>
  </si>
  <si>
    <t>Картофель</t>
  </si>
  <si>
    <t>Овощи свежие</t>
  </si>
  <si>
    <t>Фрукты сухие</t>
  </si>
  <si>
    <t>Соки плодовоовощные, напитки витаминизированные</t>
  </si>
  <si>
    <t>Фрукты свежие</t>
  </si>
  <si>
    <t>Хлеб ржаной</t>
  </si>
  <si>
    <t>Крупы, бобовые</t>
  </si>
  <si>
    <t>Макаронные изделия</t>
  </si>
  <si>
    <t>Мука пшеничная</t>
  </si>
  <si>
    <t>Масло растительное</t>
  </si>
  <si>
    <t>Кондитерские изделия</t>
  </si>
  <si>
    <t>Чай</t>
  </si>
  <si>
    <t>Какао-порошок</t>
  </si>
  <si>
    <t>Дрожжи хлебопекарные</t>
  </si>
  <si>
    <t>Сахар</t>
  </si>
  <si>
    <t>Соль йодированная</t>
  </si>
  <si>
    <t>образовательных уч-ях г,мл на ребенка</t>
  </si>
  <si>
    <t>Прохладный КБР" Бачурина А.В</t>
  </si>
  <si>
    <t>крупа рисовая</t>
  </si>
  <si>
    <t>макаронными изделиями</t>
  </si>
  <si>
    <t>Рыба запеченная с соусом</t>
  </si>
  <si>
    <t>Свекольник со сметаной</t>
  </si>
  <si>
    <t>Плов из курицы</t>
  </si>
  <si>
    <t>Котлета мясная с соусом</t>
  </si>
  <si>
    <t>НАИМЕНОВАНИЕ ПРОДУКТОВ</t>
  </si>
  <si>
    <t>Ед изм.</t>
  </si>
  <si>
    <t>Масло растительное, рафинированное</t>
  </si>
  <si>
    <t>Хлопья "Геркулес"</t>
  </si>
  <si>
    <t>Кисель фруктовый (концентрат)</t>
  </si>
  <si>
    <t>Хлеб "Городской"</t>
  </si>
  <si>
    <t>Кол-во</t>
  </si>
  <si>
    <t>Лук репчатый (1 сорт)</t>
  </si>
  <si>
    <t>Какао порошок</t>
  </si>
  <si>
    <t>Кабачки свежие</t>
  </si>
  <si>
    <t>Перец болгарский</t>
  </si>
  <si>
    <t xml:space="preserve">чай сухой </t>
  </si>
  <si>
    <t>Пюре картофельное</t>
  </si>
  <si>
    <t xml:space="preserve">курица </t>
  </si>
  <si>
    <t>творог</t>
  </si>
  <si>
    <t>Каша рисовая молочная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</si>
  <si>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</si>
  <si>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</si>
  <si>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</si>
  <si>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</si>
  <si>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</si>
  <si>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Суп картофельный с гречкой</t>
  </si>
  <si>
    <t>гречка</t>
  </si>
  <si>
    <t>кисель</t>
  </si>
  <si>
    <t>Зав.столовой, повар  ____________________________________</t>
  </si>
  <si>
    <t>молоко сгущенное</t>
  </si>
  <si>
    <t>изюм</t>
  </si>
  <si>
    <t>Печенье "Сласть"</t>
  </si>
  <si>
    <t>огурцы соленые</t>
  </si>
  <si>
    <t>колбаса</t>
  </si>
  <si>
    <t>витамин С</t>
  </si>
  <si>
    <t>полдник</t>
  </si>
  <si>
    <t>Мясо говядины (1категории)</t>
  </si>
  <si>
    <t>Мясо птицы (1 категории)</t>
  </si>
  <si>
    <t>Яйцо (1 сорт)</t>
  </si>
  <si>
    <t>Сосиски говяжьи (высший сорт)</t>
  </si>
  <si>
    <t>Колбасы вареные для детского питания в/с</t>
  </si>
  <si>
    <t>Молоко пастеризованное (2,5%)</t>
  </si>
  <si>
    <t>Сметана (15 %)</t>
  </si>
  <si>
    <t>Творог (5%)</t>
  </si>
  <si>
    <t>Молоко сгущенное цельное с сахаром(8,5%)</t>
  </si>
  <si>
    <t>Картофель( 1 сорт)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</si>
  <si>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</si>
  <si>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</si>
  <si>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</si>
  <si>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</si>
  <si>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Икра кабачковая для дет.питания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</si>
  <si>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</si>
  <si>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</si>
  <si>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</si>
  <si>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</si>
  <si>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</si>
  <si>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</si>
  <si>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</si>
  <si>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</si>
  <si>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Мука пшеничная (высший сорт)</t>
  </si>
  <si>
    <t>Крупа манная (1 сорт)</t>
  </si>
  <si>
    <t>Рис (1 сорт)</t>
  </si>
  <si>
    <t>Пшено (1 сорт)</t>
  </si>
  <si>
    <t>Горох шлифованный</t>
  </si>
  <si>
    <t>Крупа перловая</t>
  </si>
  <si>
    <t>Крупа ячневая</t>
  </si>
  <si>
    <t>Сахар - песок</t>
  </si>
  <si>
    <t>Дрожжи сухие</t>
  </si>
  <si>
    <t>Кофейный напиток (ячменный)</t>
  </si>
  <si>
    <t>Чай черный (1 сорт)</t>
  </si>
  <si>
    <t>Печенье"Малиновое"</t>
  </si>
  <si>
    <t>Всего полдник</t>
  </si>
  <si>
    <t>Завтрак</t>
  </si>
  <si>
    <t xml:space="preserve"> Обед</t>
  </si>
  <si>
    <t>Всего обеды</t>
  </si>
  <si>
    <t xml:space="preserve"> Полдник</t>
  </si>
  <si>
    <t>Пирожок печеный</t>
  </si>
  <si>
    <t>с картофелем</t>
  </si>
  <si>
    <t>соль йод.</t>
  </si>
  <si>
    <t>Булочка "Домашняя"</t>
  </si>
  <si>
    <t xml:space="preserve">Пирожок печенный                 </t>
  </si>
  <si>
    <t>с капустой</t>
  </si>
  <si>
    <t>сосиски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</si>
  <si>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</si>
  <si>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</si>
  <si>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</si>
  <si>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</si>
  <si>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Ватрушка с творогом</t>
  </si>
  <si>
    <t xml:space="preserve">Оладьи запеченные </t>
  </si>
  <si>
    <t>с повидлом</t>
  </si>
  <si>
    <t>повидло</t>
  </si>
  <si>
    <t>Крупа пшеничная (1 сорт)</t>
  </si>
  <si>
    <t>65/50</t>
  </si>
  <si>
    <t>Макароны отварные с сыром</t>
  </si>
  <si>
    <t xml:space="preserve">Каша гречневая </t>
  </si>
  <si>
    <t>крупа гречневая</t>
  </si>
  <si>
    <t>Колбаса отварная с соусом</t>
  </si>
  <si>
    <t>Рыба тушенная с овощами</t>
  </si>
  <si>
    <t>томат- паста</t>
  </si>
  <si>
    <t>Консервы рыбные (сайра)</t>
  </si>
  <si>
    <t>250/10</t>
  </si>
  <si>
    <t>Каша гречневая гарнир</t>
  </si>
  <si>
    <t>Запеканка рисовая с творогом</t>
  </si>
  <si>
    <t xml:space="preserve">крупа рисовая </t>
  </si>
  <si>
    <t xml:space="preserve"> хлеб зам.сух.</t>
  </si>
  <si>
    <t>с молоком сгущенным</t>
  </si>
  <si>
    <t>Жаркое по- домашнему</t>
  </si>
  <si>
    <t>Картофель тушенный</t>
  </si>
  <si>
    <t>Пицца "Школьная"</t>
  </si>
  <si>
    <t>Компот  из сухофруктов</t>
  </si>
  <si>
    <t>Итого за день:</t>
  </si>
  <si>
    <t>Птица тушеная с соусом</t>
  </si>
  <si>
    <t>куры</t>
  </si>
  <si>
    <t>Азу с картофелем</t>
  </si>
  <si>
    <t>110/25</t>
  </si>
  <si>
    <t>огурец</t>
  </si>
  <si>
    <t>25/50</t>
  </si>
  <si>
    <t>Макароны отварные</t>
  </si>
  <si>
    <t>3 квартал школы 2020 г</t>
  </si>
  <si>
    <t>100/20</t>
  </si>
  <si>
    <t>Булочка городская</t>
  </si>
  <si>
    <t>Каша манная молочная</t>
  </si>
  <si>
    <t>крупа манная</t>
  </si>
  <si>
    <t>Какао с молоком</t>
  </si>
  <si>
    <t>какао</t>
  </si>
  <si>
    <t xml:space="preserve">Сок фруктовый </t>
  </si>
  <si>
    <t>сок</t>
  </si>
  <si>
    <t>Сок фруктовый</t>
  </si>
  <si>
    <t>Дата</t>
  </si>
  <si>
    <t>Исп. Вед.технолог по пит.</t>
  </si>
  <si>
    <t xml:space="preserve"> Бачурина А.В.</t>
  </si>
  <si>
    <t>Пряник "Ягодка"</t>
  </si>
  <si>
    <t>Салат из капусты и моркови</t>
  </si>
  <si>
    <t>250/15</t>
  </si>
  <si>
    <t>Шницель из говядины</t>
  </si>
  <si>
    <t>Каша пшенная гарнир</t>
  </si>
  <si>
    <t>пшено</t>
  </si>
  <si>
    <t>75/50</t>
  </si>
  <si>
    <t>70/50</t>
  </si>
  <si>
    <t>Омлет натуральный</t>
  </si>
  <si>
    <t>Суп картофельный с горохом</t>
  </si>
  <si>
    <t xml:space="preserve">Салат из капусты и моркови </t>
  </si>
  <si>
    <t xml:space="preserve">Суп картофельный с </t>
  </si>
  <si>
    <t>масло раст.</t>
  </si>
  <si>
    <t>Омлет натуральный с сыром</t>
  </si>
  <si>
    <t>сыр твердый</t>
  </si>
  <si>
    <t>Икра кабачковая</t>
  </si>
  <si>
    <t>икра кабачковая</t>
  </si>
  <si>
    <t>Рис отварной гарнир</t>
  </si>
  <si>
    <t>огурец соленый</t>
  </si>
  <si>
    <t>№ Рецептуры</t>
  </si>
  <si>
    <t>Огурцы соленые в нарезке</t>
  </si>
  <si>
    <t>соус</t>
  </si>
  <si>
    <t>Таблица расчета необходимого количества продуктов питания для МБОУ СОШ № 8  на 4 кв. 2020 г. Бюджет льготники</t>
  </si>
  <si>
    <t>Примерные остатки продуктов на 4 квартал 2020 г СОШ №8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</si>
</sst>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8" fillId="35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10" xfId="57" applyFont="1" applyBorder="1" applyAlignment="1">
      <alignment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2" fontId="10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10" fillId="34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2" fillId="11" borderId="0" xfId="0" applyFont="1" applyFill="1" applyAlignment="1">
      <alignment/>
    </xf>
    <xf numFmtId="0" fontId="14" fillId="11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2" fontId="13" fillId="35" borderId="15" xfId="0" applyNumberFormat="1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2" fillId="0" borderId="10" xfId="57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2" fontId="13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2" fontId="13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13" fillId="3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" fontId="16" fillId="0" borderId="15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 wrapText="1"/>
    </xf>
    <xf numFmtId="2" fontId="10" fillId="33" borderId="17" xfId="0" applyNumberFormat="1" applyFont="1" applyFill="1" applyBorder="1" applyAlignment="1">
      <alignment horizontal="right" wrapText="1"/>
    </xf>
    <xf numFmtId="2" fontId="10" fillId="33" borderId="13" xfId="0" applyNumberFormat="1" applyFont="1" applyFill="1" applyBorder="1" applyAlignment="1">
      <alignment horizontal="right" wrapText="1"/>
    </xf>
    <xf numFmtId="172" fontId="10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505"/>
  <sheetViews>
    <sheetView workbookViewId="0" topLeftCell="A258">
      <selection activeCell="B292" sqref="B292"/>
    </sheetView>
  </sheetViews>
  <sheetFormatPr defaultColWidth="9.00390625" defaultRowHeight="12.75"/>
  <cols>
    <col min="1" max="1" width="5.375" style="1" customWidth="1"/>
    <col min="2" max="2" width="31.75390625" style="134" customWidth="1"/>
    <col min="3" max="3" width="8.25390625" style="134" customWidth="1"/>
    <col min="4" max="4" width="19.75390625" style="134" customWidth="1"/>
    <col min="5" max="6" width="10.625" style="134" customWidth="1"/>
    <col min="7" max="7" width="10.75390625" style="134" customWidth="1"/>
    <col min="8" max="8" width="12.125" style="134" customWidth="1"/>
    <col min="9" max="9" width="9.00390625" style="134" customWidth="1"/>
    <col min="10" max="10" width="9.375" style="134" customWidth="1"/>
    <col min="11" max="11" width="11.25390625" style="134" customWidth="1"/>
    <col min="12" max="12" width="8.625" style="134" customWidth="1"/>
    <col min="13" max="13" width="14.25390625" style="211" customWidth="1"/>
    <col min="14" max="14" width="10.25390625" style="134" customWidth="1"/>
    <col min="15" max="15" width="41.875" style="1" customWidth="1"/>
    <col min="16" max="16" width="5.25390625" style="1" customWidth="1"/>
    <col min="17" max="17" width="10.375" style="1" customWidth="1"/>
    <col min="18" max="18" width="9.125" style="1" customWidth="1"/>
    <col min="19" max="19" width="13.25390625" style="1" customWidth="1"/>
    <col min="20" max="16384" width="9.125" style="1" customWidth="1"/>
  </cols>
  <sheetData>
    <row r="1" spans="2:5" ht="15.75">
      <c r="B1" s="137"/>
      <c r="C1" s="138"/>
      <c r="D1" s="139"/>
      <c r="E1" s="140"/>
    </row>
    <row r="2" spans="2:6" ht="15.75">
      <c r="B2" s="141"/>
      <c r="C2" s="142"/>
      <c r="D2" s="143" t="s">
        <v>244</v>
      </c>
      <c r="E2" s="142"/>
      <c r="F2" s="144"/>
    </row>
    <row r="3" spans="1:13" ht="15">
      <c r="A3" s="16"/>
      <c r="B3" s="145" t="s">
        <v>67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212"/>
    </row>
    <row r="4" spans="1:13" ht="28.5">
      <c r="A4" s="7" t="s">
        <v>3</v>
      </c>
      <c r="B4" s="147"/>
      <c r="C4" s="147" t="s">
        <v>4</v>
      </c>
      <c r="D4" s="148" t="s">
        <v>30</v>
      </c>
      <c r="E4" s="149" t="s">
        <v>13</v>
      </c>
      <c r="F4" s="149" t="s">
        <v>60</v>
      </c>
      <c r="G4" s="149" t="s">
        <v>31</v>
      </c>
      <c r="H4" s="149" t="s">
        <v>32</v>
      </c>
      <c r="I4" s="149" t="s">
        <v>74</v>
      </c>
      <c r="J4" s="149" t="s">
        <v>75</v>
      </c>
      <c r="K4" s="149" t="s">
        <v>76</v>
      </c>
      <c r="L4" s="149" t="s">
        <v>77</v>
      </c>
      <c r="M4" s="213" t="s">
        <v>276</v>
      </c>
    </row>
    <row r="5" spans="1:17" ht="15">
      <c r="A5" s="7"/>
      <c r="B5" s="150" t="s">
        <v>0</v>
      </c>
      <c r="C5" s="151" t="s">
        <v>33</v>
      </c>
      <c r="D5" s="147"/>
      <c r="E5" s="151" t="s">
        <v>33</v>
      </c>
      <c r="F5" s="151" t="s">
        <v>33</v>
      </c>
      <c r="G5" s="151" t="s">
        <v>34</v>
      </c>
      <c r="H5" s="151" t="s">
        <v>35</v>
      </c>
      <c r="I5" s="151"/>
      <c r="J5" s="151"/>
      <c r="K5" s="151"/>
      <c r="L5" s="151"/>
      <c r="M5" s="199"/>
      <c r="O5" s="47" t="s">
        <v>164</v>
      </c>
      <c r="P5" s="5" t="s">
        <v>49</v>
      </c>
      <c r="Q5" s="38">
        <v>6.4</v>
      </c>
    </row>
    <row r="6" spans="1:17" ht="15">
      <c r="A6" s="4">
        <v>1</v>
      </c>
      <c r="B6" s="11" t="s">
        <v>219</v>
      </c>
      <c r="C6" s="12">
        <v>180</v>
      </c>
      <c r="D6" s="12" t="s">
        <v>23</v>
      </c>
      <c r="E6" s="152">
        <v>54</v>
      </c>
      <c r="F6" s="152">
        <v>54</v>
      </c>
      <c r="G6" s="152">
        <f>Q47</f>
        <v>39</v>
      </c>
      <c r="H6" s="153">
        <f aca="true" t="shared" si="0" ref="H6:H15">E6*G6/1000</f>
        <v>2.11</v>
      </c>
      <c r="I6" s="153"/>
      <c r="J6" s="153"/>
      <c r="K6" s="153"/>
      <c r="L6" s="153"/>
      <c r="M6" s="199"/>
      <c r="N6" s="135"/>
      <c r="O6" s="48" t="s">
        <v>162</v>
      </c>
      <c r="P6" s="5" t="s">
        <v>45</v>
      </c>
      <c r="Q6" s="5">
        <v>297</v>
      </c>
    </row>
    <row r="7" spans="1:17" ht="15" customHeight="1">
      <c r="A7" s="2"/>
      <c r="B7" s="11"/>
      <c r="C7" s="13"/>
      <c r="D7" s="12" t="s">
        <v>29</v>
      </c>
      <c r="E7" s="152">
        <v>8</v>
      </c>
      <c r="F7" s="152">
        <v>8</v>
      </c>
      <c r="G7" s="152">
        <f>Q11</f>
        <v>343</v>
      </c>
      <c r="H7" s="153">
        <f>E7*G7/1000</f>
        <v>2.74</v>
      </c>
      <c r="I7" s="153"/>
      <c r="J7" s="153"/>
      <c r="K7" s="153"/>
      <c r="L7" s="153"/>
      <c r="M7" s="199"/>
      <c r="N7" s="135"/>
      <c r="O7" s="48" t="s">
        <v>163</v>
      </c>
      <c r="P7" s="5" t="s">
        <v>45</v>
      </c>
      <c r="Q7" s="5">
        <v>183</v>
      </c>
    </row>
    <row r="8" spans="1:17" ht="15" customHeight="1">
      <c r="A8" s="4"/>
      <c r="B8" s="11"/>
      <c r="C8" s="12"/>
      <c r="D8" s="12" t="s">
        <v>24</v>
      </c>
      <c r="E8" s="152">
        <v>17.5</v>
      </c>
      <c r="F8" s="152">
        <v>17</v>
      </c>
      <c r="G8" s="154">
        <f>Q14</f>
        <v>393</v>
      </c>
      <c r="H8" s="153">
        <f t="shared" si="0"/>
        <v>6.88</v>
      </c>
      <c r="I8" s="153">
        <v>11.14</v>
      </c>
      <c r="J8" s="153">
        <v>12.01</v>
      </c>
      <c r="K8" s="153">
        <v>27.25</v>
      </c>
      <c r="L8" s="153">
        <v>261.65</v>
      </c>
      <c r="M8" s="199">
        <v>450</v>
      </c>
      <c r="N8" s="136">
        <f>(I8+K8)*4+J8*9</f>
        <v>261.65</v>
      </c>
      <c r="O8" s="48" t="s">
        <v>165</v>
      </c>
      <c r="P8" s="5" t="s">
        <v>45</v>
      </c>
      <c r="Q8" s="5">
        <v>200</v>
      </c>
    </row>
    <row r="9" spans="1:17" ht="15" customHeight="1">
      <c r="A9" s="4">
        <v>2</v>
      </c>
      <c r="B9" s="155" t="s">
        <v>258</v>
      </c>
      <c r="C9" s="151">
        <v>50</v>
      </c>
      <c r="D9" s="147" t="s">
        <v>18</v>
      </c>
      <c r="E9" s="151">
        <v>50</v>
      </c>
      <c r="F9" s="151">
        <v>40</v>
      </c>
      <c r="G9" s="154">
        <f>Q17</f>
        <v>32</v>
      </c>
      <c r="H9" s="153">
        <f t="shared" si="0"/>
        <v>1.6</v>
      </c>
      <c r="I9" s="153"/>
      <c r="J9" s="153"/>
      <c r="K9" s="153"/>
      <c r="L9" s="153"/>
      <c r="M9" s="199"/>
      <c r="N9" s="136"/>
      <c r="O9" s="47" t="s">
        <v>166</v>
      </c>
      <c r="P9" s="5" t="s">
        <v>45</v>
      </c>
      <c r="Q9" s="5">
        <v>193</v>
      </c>
    </row>
    <row r="10" spans="1:17" ht="15" customHeight="1">
      <c r="A10" s="4"/>
      <c r="B10" s="155"/>
      <c r="C10" s="151"/>
      <c r="D10" s="147" t="s">
        <v>8</v>
      </c>
      <c r="E10" s="151">
        <v>7</v>
      </c>
      <c r="F10" s="151">
        <v>5</v>
      </c>
      <c r="G10" s="154">
        <f>Q19</f>
        <v>42</v>
      </c>
      <c r="H10" s="153">
        <f t="shared" si="0"/>
        <v>0.29</v>
      </c>
      <c r="I10" s="153"/>
      <c r="J10" s="153"/>
      <c r="K10" s="153"/>
      <c r="L10" s="153"/>
      <c r="M10" s="199"/>
      <c r="N10" s="136"/>
      <c r="O10" s="48" t="s">
        <v>167</v>
      </c>
      <c r="P10" s="5" t="s">
        <v>46</v>
      </c>
      <c r="Q10" s="5">
        <v>47</v>
      </c>
    </row>
    <row r="11" spans="1:17" ht="15" customHeight="1">
      <c r="A11" s="4"/>
      <c r="B11" s="155"/>
      <c r="C11" s="151"/>
      <c r="D11" s="147" t="s">
        <v>27</v>
      </c>
      <c r="E11" s="151">
        <v>3</v>
      </c>
      <c r="F11" s="151">
        <v>3</v>
      </c>
      <c r="G11" s="154">
        <f>Q33</f>
        <v>90</v>
      </c>
      <c r="H11" s="153">
        <f t="shared" si="0"/>
        <v>0.27</v>
      </c>
      <c r="I11" s="153">
        <v>0.83</v>
      </c>
      <c r="J11" s="153">
        <v>3.55</v>
      </c>
      <c r="K11" s="153">
        <v>2.46</v>
      </c>
      <c r="L11" s="153">
        <v>45.11</v>
      </c>
      <c r="M11" s="199">
        <v>13</v>
      </c>
      <c r="N11" s="136">
        <f>(I11+K11)*4+J11*9</f>
        <v>45.11</v>
      </c>
      <c r="O11" s="47" t="s">
        <v>47</v>
      </c>
      <c r="P11" s="5" t="s">
        <v>45</v>
      </c>
      <c r="Q11" s="5">
        <v>343</v>
      </c>
    </row>
    <row r="12" spans="1:17" ht="15" customHeight="1">
      <c r="A12" s="4"/>
      <c r="B12" s="155"/>
      <c r="C12" s="151"/>
      <c r="D12" s="147"/>
      <c r="E12" s="151"/>
      <c r="F12" s="151"/>
      <c r="G12" s="154"/>
      <c r="H12" s="153"/>
      <c r="I12" s="153"/>
      <c r="J12" s="153"/>
      <c r="K12" s="153"/>
      <c r="L12" s="153"/>
      <c r="M12" s="199"/>
      <c r="N12" s="136"/>
      <c r="O12" s="48" t="s">
        <v>168</v>
      </c>
      <c r="P12" s="5" t="s">
        <v>45</v>
      </c>
      <c r="Q12" s="5">
        <v>141</v>
      </c>
    </row>
    <row r="13" spans="1:17" ht="15" customHeight="1">
      <c r="A13" s="4">
        <v>3</v>
      </c>
      <c r="B13" s="155" t="s">
        <v>14</v>
      </c>
      <c r="C13" s="151">
        <v>200</v>
      </c>
      <c r="D13" s="151" t="s">
        <v>15</v>
      </c>
      <c r="E13" s="151">
        <v>1</v>
      </c>
      <c r="F13" s="151">
        <v>1</v>
      </c>
      <c r="G13" s="154">
        <f>Q54</f>
        <v>330</v>
      </c>
      <c r="H13" s="153">
        <f t="shared" si="0"/>
        <v>0.33</v>
      </c>
      <c r="I13" s="153"/>
      <c r="J13" s="153"/>
      <c r="K13" s="153"/>
      <c r="L13" s="153"/>
      <c r="M13" s="199"/>
      <c r="N13" s="136"/>
      <c r="O13" s="48" t="s">
        <v>169</v>
      </c>
      <c r="P13" s="5" t="s">
        <v>45</v>
      </c>
      <c r="Q13" s="5">
        <v>167</v>
      </c>
    </row>
    <row r="14" spans="1:17" ht="15" customHeight="1">
      <c r="A14" s="4"/>
      <c r="B14" s="155"/>
      <c r="C14" s="151"/>
      <c r="D14" s="151" t="s">
        <v>2</v>
      </c>
      <c r="E14" s="151">
        <v>14</v>
      </c>
      <c r="F14" s="151">
        <v>14</v>
      </c>
      <c r="G14" s="151">
        <f>Q46</f>
        <v>47</v>
      </c>
      <c r="H14" s="153">
        <f t="shared" si="0"/>
        <v>0.66</v>
      </c>
      <c r="I14" s="153"/>
      <c r="J14" s="153"/>
      <c r="K14" s="153"/>
      <c r="L14" s="153"/>
      <c r="M14" s="199"/>
      <c r="N14" s="136"/>
      <c r="O14" s="48" t="s">
        <v>48</v>
      </c>
      <c r="P14" s="5" t="s">
        <v>45</v>
      </c>
      <c r="Q14" s="5">
        <v>393</v>
      </c>
    </row>
    <row r="15" spans="1:17" s="22" customFormat="1" ht="15" customHeight="1">
      <c r="A15" s="4"/>
      <c r="B15" s="155"/>
      <c r="C15" s="151"/>
      <c r="D15" s="151" t="s">
        <v>204</v>
      </c>
      <c r="E15" s="151">
        <v>1</v>
      </c>
      <c r="F15" s="151">
        <v>1</v>
      </c>
      <c r="G15" s="151">
        <f>Q50</f>
        <v>15</v>
      </c>
      <c r="H15" s="153">
        <f t="shared" si="0"/>
        <v>0.02</v>
      </c>
      <c r="I15" s="153">
        <v>0</v>
      </c>
      <c r="J15" s="153">
        <v>0</v>
      </c>
      <c r="K15" s="153">
        <v>14.92</v>
      </c>
      <c r="L15" s="153">
        <v>59.68</v>
      </c>
      <c r="M15" s="199">
        <v>1009</v>
      </c>
      <c r="N15" s="136">
        <f>(I15+K15)*4+J15*9</f>
        <v>59.68</v>
      </c>
      <c r="O15" s="48" t="s">
        <v>170</v>
      </c>
      <c r="P15" s="5" t="s">
        <v>45</v>
      </c>
      <c r="Q15" s="5">
        <v>160</v>
      </c>
    </row>
    <row r="16" spans="1:17" s="22" customFormat="1" ht="15" customHeight="1">
      <c r="A16" s="4"/>
      <c r="B16" s="155"/>
      <c r="C16" s="151"/>
      <c r="D16" s="151"/>
      <c r="E16" s="151"/>
      <c r="F16" s="151"/>
      <c r="G16" s="151"/>
      <c r="H16" s="153"/>
      <c r="I16" s="153"/>
      <c r="J16" s="153"/>
      <c r="K16" s="153"/>
      <c r="L16" s="153"/>
      <c r="M16" s="199"/>
      <c r="N16" s="136"/>
      <c r="O16" s="48" t="s">
        <v>171</v>
      </c>
      <c r="P16" s="5" t="s">
        <v>45</v>
      </c>
      <c r="Q16" s="5">
        <v>32</v>
      </c>
    </row>
    <row r="17" spans="1:17" s="22" customFormat="1" ht="15" customHeight="1">
      <c r="A17" s="4"/>
      <c r="B17" s="155"/>
      <c r="C17" s="151"/>
      <c r="D17" s="151"/>
      <c r="E17" s="151"/>
      <c r="F17" s="151"/>
      <c r="G17" s="151"/>
      <c r="H17" s="153"/>
      <c r="I17" s="153"/>
      <c r="J17" s="153"/>
      <c r="K17" s="153"/>
      <c r="L17" s="153"/>
      <c r="M17" s="199"/>
      <c r="N17" s="136"/>
      <c r="O17" s="48" t="s">
        <v>172</v>
      </c>
      <c r="P17" s="5" t="s">
        <v>45</v>
      </c>
      <c r="Q17" s="5">
        <v>32</v>
      </c>
    </row>
    <row r="18" spans="1:17" ht="15" customHeight="1">
      <c r="A18" s="2"/>
      <c r="B18" s="155"/>
      <c r="C18" s="156"/>
      <c r="D18" s="34"/>
      <c r="E18" s="34"/>
      <c r="F18" s="34"/>
      <c r="G18" s="151"/>
      <c r="H18" s="157">
        <f>H6+H7+H8+H9+H10+H11+H12+H13+H14+H15</f>
        <v>14.9</v>
      </c>
      <c r="I18" s="158">
        <f>SUM(I5:I17)</f>
        <v>11.97</v>
      </c>
      <c r="J18" s="158">
        <f>SUM(J5:J17)</f>
        <v>15.56</v>
      </c>
      <c r="K18" s="158">
        <f>SUM(K5:K17)</f>
        <v>44.63</v>
      </c>
      <c r="L18" s="158">
        <f>SUM(L5:L17)</f>
        <v>366.44</v>
      </c>
      <c r="M18" s="214"/>
      <c r="N18" s="136">
        <f>(I18+K18)*4+J18*9</f>
        <v>366.44</v>
      </c>
      <c r="O18" s="48" t="s">
        <v>137</v>
      </c>
      <c r="P18" s="5" t="s">
        <v>45</v>
      </c>
      <c r="Q18" s="5">
        <v>33</v>
      </c>
    </row>
    <row r="19" spans="1:17" ht="15" customHeight="1">
      <c r="A19" s="4"/>
      <c r="B19" s="159" t="s">
        <v>5</v>
      </c>
      <c r="C19" s="147"/>
      <c r="D19" s="147"/>
      <c r="E19" s="151"/>
      <c r="F19" s="151"/>
      <c r="G19" s="151"/>
      <c r="H19" s="160"/>
      <c r="I19" s="153"/>
      <c r="J19" s="153"/>
      <c r="K19" s="153"/>
      <c r="L19" s="153"/>
      <c r="M19" s="199"/>
      <c r="N19" s="136"/>
      <c r="O19" s="48" t="s">
        <v>173</v>
      </c>
      <c r="P19" s="5" t="s">
        <v>45</v>
      </c>
      <c r="Q19" s="5">
        <v>42</v>
      </c>
    </row>
    <row r="20" spans="1:17" ht="15">
      <c r="A20" s="4">
        <v>1</v>
      </c>
      <c r="B20" s="161" t="s">
        <v>127</v>
      </c>
      <c r="C20" s="151" t="s">
        <v>259</v>
      </c>
      <c r="D20" s="147" t="s">
        <v>16</v>
      </c>
      <c r="E20" s="151">
        <v>81</v>
      </c>
      <c r="F20" s="151">
        <v>65</v>
      </c>
      <c r="G20" s="151">
        <f>Q20</f>
        <v>32</v>
      </c>
      <c r="H20" s="153">
        <f aca="true" t="shared" si="1" ref="H20:H27">E20*G20/1000</f>
        <v>2.59</v>
      </c>
      <c r="I20" s="153"/>
      <c r="J20" s="153"/>
      <c r="K20" s="153"/>
      <c r="L20" s="153"/>
      <c r="M20" s="199"/>
      <c r="N20" s="136"/>
      <c r="O20" s="48" t="s">
        <v>174</v>
      </c>
      <c r="P20" s="5" t="s">
        <v>45</v>
      </c>
      <c r="Q20" s="5">
        <v>32</v>
      </c>
    </row>
    <row r="21" spans="1:17" ht="15">
      <c r="A21" s="4"/>
      <c r="B21" s="161"/>
      <c r="C21" s="151"/>
      <c r="D21" s="151" t="s">
        <v>7</v>
      </c>
      <c r="E21" s="151">
        <v>61</v>
      </c>
      <c r="F21" s="151">
        <v>43</v>
      </c>
      <c r="G21" s="151">
        <f>Q16</f>
        <v>32</v>
      </c>
      <c r="H21" s="153">
        <f t="shared" si="1"/>
        <v>1.95</v>
      </c>
      <c r="I21" s="153"/>
      <c r="J21" s="153"/>
      <c r="K21" s="153"/>
      <c r="L21" s="153"/>
      <c r="M21" s="199"/>
      <c r="N21" s="136"/>
      <c r="O21" s="47" t="s">
        <v>175</v>
      </c>
      <c r="P21" s="5" t="s">
        <v>45</v>
      </c>
      <c r="Q21" s="5">
        <v>40</v>
      </c>
    </row>
    <row r="22" spans="1:17" ht="15">
      <c r="A22" s="4"/>
      <c r="B22" s="161"/>
      <c r="C22" s="151"/>
      <c r="D22" s="151" t="s">
        <v>8</v>
      </c>
      <c r="E22" s="151">
        <v>13</v>
      </c>
      <c r="F22" s="151">
        <v>10</v>
      </c>
      <c r="G22" s="151">
        <f>Q19</f>
        <v>42</v>
      </c>
      <c r="H22" s="153">
        <f t="shared" si="1"/>
        <v>0.55</v>
      </c>
      <c r="I22" s="153"/>
      <c r="J22" s="153"/>
      <c r="K22" s="153"/>
      <c r="L22" s="153"/>
      <c r="M22" s="199"/>
      <c r="N22" s="136"/>
      <c r="O22" s="48" t="s">
        <v>176</v>
      </c>
      <c r="P22" s="5" t="s">
        <v>45</v>
      </c>
      <c r="Q22" s="5">
        <v>88</v>
      </c>
    </row>
    <row r="23" spans="1:17" ht="15">
      <c r="A23" s="4"/>
      <c r="B23" s="161"/>
      <c r="C23" s="151"/>
      <c r="D23" s="151" t="s">
        <v>25</v>
      </c>
      <c r="E23" s="151">
        <v>12</v>
      </c>
      <c r="F23" s="151">
        <v>10</v>
      </c>
      <c r="G23" s="151">
        <f>Q18</f>
        <v>33</v>
      </c>
      <c r="H23" s="153">
        <f t="shared" si="1"/>
        <v>0.4</v>
      </c>
      <c r="I23" s="153"/>
      <c r="J23" s="153"/>
      <c r="K23" s="153"/>
      <c r="L23" s="153"/>
      <c r="M23" s="199"/>
      <c r="N23" s="136"/>
      <c r="O23" s="48" t="s">
        <v>177</v>
      </c>
      <c r="P23" s="5" t="s">
        <v>45</v>
      </c>
      <c r="Q23" s="5">
        <v>90</v>
      </c>
    </row>
    <row r="24" spans="1:17" ht="16.5" customHeight="1">
      <c r="A24" s="4"/>
      <c r="B24" s="161"/>
      <c r="C24" s="151"/>
      <c r="D24" s="151" t="s">
        <v>27</v>
      </c>
      <c r="E24" s="151">
        <v>5</v>
      </c>
      <c r="F24" s="151">
        <v>5</v>
      </c>
      <c r="G24" s="151">
        <f>Q33</f>
        <v>90</v>
      </c>
      <c r="H24" s="153">
        <f t="shared" si="1"/>
        <v>0.45</v>
      </c>
      <c r="I24" s="153"/>
      <c r="J24" s="153"/>
      <c r="K24" s="153"/>
      <c r="L24" s="153"/>
      <c r="M24" s="199"/>
      <c r="N24" s="136"/>
      <c r="O24" s="48" t="s">
        <v>178</v>
      </c>
      <c r="P24" s="5" t="s">
        <v>45</v>
      </c>
      <c r="Q24" s="5">
        <v>80</v>
      </c>
    </row>
    <row r="25" spans="1:17" ht="15">
      <c r="A25" s="4"/>
      <c r="B25" s="161"/>
      <c r="C25" s="151"/>
      <c r="D25" s="151" t="s">
        <v>19</v>
      </c>
      <c r="E25" s="151">
        <v>3</v>
      </c>
      <c r="F25" s="151">
        <v>3</v>
      </c>
      <c r="G25" s="151">
        <f>Q24</f>
        <v>80</v>
      </c>
      <c r="H25" s="153">
        <f t="shared" si="1"/>
        <v>0.24</v>
      </c>
      <c r="I25" s="153"/>
      <c r="J25" s="153"/>
      <c r="K25" s="153"/>
      <c r="L25" s="153"/>
      <c r="M25" s="199"/>
      <c r="N25" s="136"/>
      <c r="O25" s="48" t="s">
        <v>179</v>
      </c>
      <c r="P25" s="5" t="s">
        <v>45</v>
      </c>
      <c r="Q25" s="5">
        <v>77</v>
      </c>
    </row>
    <row r="26" spans="1:17" ht="15">
      <c r="A26" s="14"/>
      <c r="B26" s="161"/>
      <c r="C26" s="151"/>
      <c r="D26" s="151" t="s">
        <v>2</v>
      </c>
      <c r="E26" s="151">
        <v>1</v>
      </c>
      <c r="F26" s="151">
        <v>1</v>
      </c>
      <c r="G26" s="151">
        <f>Q46</f>
        <v>47</v>
      </c>
      <c r="H26" s="153">
        <f t="shared" si="1"/>
        <v>0.05</v>
      </c>
      <c r="I26" s="153">
        <v>2.04</v>
      </c>
      <c r="J26" s="153">
        <v>5</v>
      </c>
      <c r="K26" s="153">
        <v>14.1</v>
      </c>
      <c r="L26" s="153">
        <v>109.56</v>
      </c>
      <c r="M26" s="199">
        <v>58</v>
      </c>
      <c r="N26" s="136">
        <f>(I26+K26)*4+J26*9</f>
        <v>109.56</v>
      </c>
      <c r="O26" s="48"/>
      <c r="P26" s="5"/>
      <c r="Q26" s="5"/>
    </row>
    <row r="27" spans="1:17" ht="15">
      <c r="A27" s="14"/>
      <c r="B27" s="161"/>
      <c r="C27" s="151"/>
      <c r="D27" s="147" t="s">
        <v>9</v>
      </c>
      <c r="E27" s="151">
        <v>15</v>
      </c>
      <c r="F27" s="151">
        <v>15</v>
      </c>
      <c r="G27" s="151">
        <f>Q12</f>
        <v>141</v>
      </c>
      <c r="H27" s="153">
        <f t="shared" si="1"/>
        <v>2.12</v>
      </c>
      <c r="I27" s="153">
        <v>0.32</v>
      </c>
      <c r="J27" s="153">
        <v>4.23</v>
      </c>
      <c r="K27" s="153">
        <v>0.47</v>
      </c>
      <c r="L27" s="153">
        <v>41.23</v>
      </c>
      <c r="M27" s="199"/>
      <c r="N27" s="136">
        <f>(I27+K27)*4+J27*9</f>
        <v>41.23</v>
      </c>
      <c r="O27" s="48"/>
      <c r="P27" s="5"/>
      <c r="Q27" s="5"/>
    </row>
    <row r="28" spans="1:17" ht="15">
      <c r="A28" s="14">
        <v>2</v>
      </c>
      <c r="B28" s="57" t="s">
        <v>82</v>
      </c>
      <c r="C28" s="10">
        <v>200</v>
      </c>
      <c r="D28" s="10" t="s">
        <v>83</v>
      </c>
      <c r="E28" s="10">
        <v>93</v>
      </c>
      <c r="F28" s="10">
        <v>82</v>
      </c>
      <c r="G28" s="33">
        <f>Q7</f>
        <v>183</v>
      </c>
      <c r="H28" s="153">
        <f>G28*E28/1000</f>
        <v>17.02</v>
      </c>
      <c r="I28" s="153"/>
      <c r="J28" s="153"/>
      <c r="K28" s="153"/>
      <c r="L28" s="153"/>
      <c r="M28" s="199"/>
      <c r="N28" s="136"/>
      <c r="O28" s="48" t="s">
        <v>180</v>
      </c>
      <c r="P28" s="5" t="s">
        <v>45</v>
      </c>
      <c r="Q28" s="5">
        <v>102</v>
      </c>
    </row>
    <row r="29" spans="1:17" ht="15" customHeight="1">
      <c r="A29" s="14"/>
      <c r="B29" s="13"/>
      <c r="C29" s="12"/>
      <c r="D29" s="12" t="s">
        <v>27</v>
      </c>
      <c r="E29" s="12">
        <v>2</v>
      </c>
      <c r="F29" s="12">
        <v>2</v>
      </c>
      <c r="G29" s="18">
        <f>Q33</f>
        <v>90</v>
      </c>
      <c r="H29" s="153">
        <f>G29*E29/1000</f>
        <v>0.18</v>
      </c>
      <c r="I29" s="153"/>
      <c r="J29" s="153"/>
      <c r="K29" s="153"/>
      <c r="L29" s="153"/>
      <c r="M29" s="199"/>
      <c r="N29" s="136"/>
      <c r="O29" s="48" t="s">
        <v>181</v>
      </c>
      <c r="P29" s="5" t="s">
        <v>45</v>
      </c>
      <c r="Q29" s="5">
        <v>96</v>
      </c>
    </row>
    <row r="30" spans="1:17" ht="15" customHeight="1">
      <c r="A30" s="14"/>
      <c r="B30" s="13"/>
      <c r="C30" s="12"/>
      <c r="D30" s="12" t="s">
        <v>7</v>
      </c>
      <c r="E30" s="12">
        <v>132</v>
      </c>
      <c r="F30" s="12">
        <v>91</v>
      </c>
      <c r="G30" s="18">
        <f>Q16</f>
        <v>32</v>
      </c>
      <c r="H30" s="153">
        <f>G30*E30/1000</f>
        <v>4.22</v>
      </c>
      <c r="I30" s="153"/>
      <c r="J30" s="153"/>
      <c r="K30" s="153"/>
      <c r="L30" s="153"/>
      <c r="M30" s="199"/>
      <c r="N30" s="136"/>
      <c r="O30" s="48" t="s">
        <v>44</v>
      </c>
      <c r="P30" s="5" t="s">
        <v>45</v>
      </c>
      <c r="Q30" s="5">
        <v>197</v>
      </c>
    </row>
    <row r="31" spans="1:17" ht="15" customHeight="1">
      <c r="A31" s="14"/>
      <c r="B31" s="162"/>
      <c r="C31" s="162"/>
      <c r="D31" s="151" t="s">
        <v>8</v>
      </c>
      <c r="E31" s="151">
        <v>24</v>
      </c>
      <c r="F31" s="151">
        <v>19</v>
      </c>
      <c r="G31" s="151">
        <f>Q19</f>
        <v>42</v>
      </c>
      <c r="H31" s="153">
        <f>G31*E31/1000</f>
        <v>1.01</v>
      </c>
      <c r="I31" s="153"/>
      <c r="J31" s="153"/>
      <c r="K31" s="153"/>
      <c r="L31" s="153"/>
      <c r="M31" s="199"/>
      <c r="N31" s="136"/>
      <c r="O31" s="48" t="s">
        <v>182</v>
      </c>
      <c r="P31" s="5" t="s">
        <v>45</v>
      </c>
      <c r="Q31" s="5">
        <v>80</v>
      </c>
    </row>
    <row r="32" spans="1:17" ht="15">
      <c r="A32" s="4"/>
      <c r="B32" s="155"/>
      <c r="C32" s="156"/>
      <c r="D32" s="12" t="s">
        <v>19</v>
      </c>
      <c r="E32" s="12">
        <v>6</v>
      </c>
      <c r="F32" s="44">
        <v>6</v>
      </c>
      <c r="G32" s="152">
        <f>Q24</f>
        <v>80</v>
      </c>
      <c r="H32" s="153">
        <f aca="true" t="shared" si="2" ref="H32:H39">E32*G32/1000</f>
        <v>0.48</v>
      </c>
      <c r="I32" s="153"/>
      <c r="J32" s="153"/>
      <c r="K32" s="153"/>
      <c r="L32" s="153"/>
      <c r="M32" s="199"/>
      <c r="N32" s="136"/>
      <c r="O32" s="48" t="s">
        <v>183</v>
      </c>
      <c r="P32" s="5" t="s">
        <v>46</v>
      </c>
      <c r="Q32" s="5">
        <v>42</v>
      </c>
    </row>
    <row r="33" spans="1:17" ht="15">
      <c r="A33" s="4"/>
      <c r="B33" s="147"/>
      <c r="C33" s="156"/>
      <c r="D33" s="12" t="s">
        <v>25</v>
      </c>
      <c r="E33" s="12">
        <v>13</v>
      </c>
      <c r="F33" s="44">
        <v>11</v>
      </c>
      <c r="G33" s="152">
        <f>Q18</f>
        <v>33</v>
      </c>
      <c r="H33" s="153">
        <f t="shared" si="2"/>
        <v>0.43</v>
      </c>
      <c r="I33" s="153"/>
      <c r="J33" s="153"/>
      <c r="K33" s="153"/>
      <c r="L33" s="153"/>
      <c r="M33" s="199"/>
      <c r="N33" s="136"/>
      <c r="O33" s="48" t="s">
        <v>132</v>
      </c>
      <c r="P33" s="5" t="s">
        <v>45</v>
      </c>
      <c r="Q33" s="5">
        <v>90</v>
      </c>
    </row>
    <row r="34" spans="1:17" ht="15">
      <c r="A34" s="4"/>
      <c r="B34" s="155"/>
      <c r="C34" s="156"/>
      <c r="D34" s="12" t="s">
        <v>27</v>
      </c>
      <c r="E34" s="12">
        <v>5</v>
      </c>
      <c r="F34" s="44">
        <v>5</v>
      </c>
      <c r="G34" s="152">
        <f>Q33</f>
        <v>90</v>
      </c>
      <c r="H34" s="153">
        <f t="shared" si="2"/>
        <v>0.45</v>
      </c>
      <c r="I34" s="153"/>
      <c r="J34" s="153"/>
      <c r="K34" s="153"/>
      <c r="L34" s="153"/>
      <c r="M34" s="199"/>
      <c r="N34" s="136"/>
      <c r="O34" s="48" t="s">
        <v>184</v>
      </c>
      <c r="P34" s="5" t="s">
        <v>45</v>
      </c>
      <c r="Q34" s="5">
        <v>190</v>
      </c>
    </row>
    <row r="35" spans="1:17" ht="15">
      <c r="A35" s="4"/>
      <c r="B35" s="155"/>
      <c r="C35" s="156"/>
      <c r="D35" s="12" t="s">
        <v>80</v>
      </c>
      <c r="E35" s="12">
        <v>1</v>
      </c>
      <c r="F35" s="44">
        <v>1</v>
      </c>
      <c r="G35" s="152">
        <f>Q36</f>
        <v>31</v>
      </c>
      <c r="H35" s="153">
        <f t="shared" si="2"/>
        <v>0.03</v>
      </c>
      <c r="I35" s="153">
        <v>15.77</v>
      </c>
      <c r="J35" s="153">
        <v>16.45</v>
      </c>
      <c r="K35" s="153">
        <v>18.17</v>
      </c>
      <c r="L35" s="153">
        <v>283.81</v>
      </c>
      <c r="M35" s="199">
        <v>412</v>
      </c>
      <c r="N35" s="136">
        <f>(I35+K35)*4+J35*9</f>
        <v>283.81</v>
      </c>
      <c r="O35" s="106" t="s">
        <v>225</v>
      </c>
      <c r="P35" s="5" t="s">
        <v>45</v>
      </c>
      <c r="Q35" s="49">
        <v>236</v>
      </c>
    </row>
    <row r="36" spans="1:17" ht="15">
      <c r="A36" s="4">
        <v>3</v>
      </c>
      <c r="B36" s="155" t="s">
        <v>277</v>
      </c>
      <c r="C36" s="156">
        <v>40</v>
      </c>
      <c r="D36" s="151" t="s">
        <v>275</v>
      </c>
      <c r="E36" s="151">
        <v>66</v>
      </c>
      <c r="F36" s="151">
        <v>30</v>
      </c>
      <c r="G36" s="151">
        <f>Q21</f>
        <v>40</v>
      </c>
      <c r="H36" s="153">
        <f t="shared" si="2"/>
        <v>2.64</v>
      </c>
      <c r="I36" s="153">
        <v>0.24</v>
      </c>
      <c r="J36" s="153">
        <v>0</v>
      </c>
      <c r="K36" s="153">
        <v>0.44</v>
      </c>
      <c r="L36" s="153">
        <v>2.72</v>
      </c>
      <c r="M36" s="199"/>
      <c r="N36" s="136">
        <f>(I36+K36)*4+J36*9</f>
        <v>2.72</v>
      </c>
      <c r="O36" s="106" t="s">
        <v>185</v>
      </c>
      <c r="P36" s="5" t="s">
        <v>45</v>
      </c>
      <c r="Q36" s="49">
        <v>31</v>
      </c>
    </row>
    <row r="37" spans="1:17" ht="15">
      <c r="A37" s="4">
        <v>4</v>
      </c>
      <c r="B37" s="155" t="s">
        <v>36</v>
      </c>
      <c r="C37" s="151">
        <v>50</v>
      </c>
      <c r="D37" s="147" t="s">
        <v>20</v>
      </c>
      <c r="E37" s="151">
        <v>50</v>
      </c>
      <c r="F37" s="151">
        <v>50</v>
      </c>
      <c r="G37" s="151">
        <f>Q56</f>
        <v>51</v>
      </c>
      <c r="H37" s="153">
        <f t="shared" si="2"/>
        <v>2.55</v>
      </c>
      <c r="I37" s="153">
        <v>3.35</v>
      </c>
      <c r="J37" s="153">
        <v>0.35</v>
      </c>
      <c r="K37" s="153">
        <v>25.15</v>
      </c>
      <c r="L37" s="153">
        <v>117.15</v>
      </c>
      <c r="M37" s="199"/>
      <c r="N37" s="136">
        <f>(I37+K37)*4+J37*9</f>
        <v>117.15</v>
      </c>
      <c r="O37" s="106" t="s">
        <v>84</v>
      </c>
      <c r="P37" s="5" t="s">
        <v>45</v>
      </c>
      <c r="Q37" s="49">
        <v>75</v>
      </c>
    </row>
    <row r="38" spans="1:17" ht="15">
      <c r="A38" s="4">
        <v>5</v>
      </c>
      <c r="B38" s="155" t="s">
        <v>26</v>
      </c>
      <c r="C38" s="151">
        <v>200</v>
      </c>
      <c r="D38" s="151" t="s">
        <v>21</v>
      </c>
      <c r="E38" s="163">
        <v>15</v>
      </c>
      <c r="F38" s="163">
        <v>15</v>
      </c>
      <c r="G38" s="163">
        <f>Q29</f>
        <v>96</v>
      </c>
      <c r="H38" s="153">
        <f t="shared" si="2"/>
        <v>1.44</v>
      </c>
      <c r="I38" s="153"/>
      <c r="J38" s="153"/>
      <c r="K38" s="153"/>
      <c r="L38" s="153"/>
      <c r="M38" s="199"/>
      <c r="N38" s="136"/>
      <c r="O38" s="106" t="s">
        <v>186</v>
      </c>
      <c r="P38" s="5" t="s">
        <v>45</v>
      </c>
      <c r="Q38" s="49">
        <v>40</v>
      </c>
    </row>
    <row r="39" spans="1:17" ht="15">
      <c r="A39" s="4"/>
      <c r="B39" s="155"/>
      <c r="C39" s="151"/>
      <c r="D39" s="151" t="s">
        <v>2</v>
      </c>
      <c r="E39" s="163">
        <v>15</v>
      </c>
      <c r="F39" s="163">
        <v>15</v>
      </c>
      <c r="G39" s="163">
        <f>Q46</f>
        <v>47</v>
      </c>
      <c r="H39" s="153">
        <f t="shared" si="2"/>
        <v>0.71</v>
      </c>
      <c r="I39" s="153">
        <v>1.04</v>
      </c>
      <c r="J39" s="153">
        <v>0</v>
      </c>
      <c r="K39" s="153">
        <v>26.96</v>
      </c>
      <c r="L39" s="153">
        <v>112</v>
      </c>
      <c r="M39" s="199">
        <v>933</v>
      </c>
      <c r="N39" s="136">
        <f>(I39+K39)*4+J39*9</f>
        <v>112</v>
      </c>
      <c r="O39" s="106" t="s">
        <v>187</v>
      </c>
      <c r="P39" s="5" t="s">
        <v>45</v>
      </c>
      <c r="Q39" s="49">
        <v>54</v>
      </c>
    </row>
    <row r="40" spans="1:17" ht="15">
      <c r="A40" s="4"/>
      <c r="B40" s="155"/>
      <c r="C40" s="151"/>
      <c r="D40" s="151" t="s">
        <v>160</v>
      </c>
      <c r="E40" s="163">
        <v>0.0005</v>
      </c>
      <c r="F40" s="163">
        <v>0.0005</v>
      </c>
      <c r="G40" s="163"/>
      <c r="H40" s="153"/>
      <c r="I40" s="153"/>
      <c r="J40" s="153"/>
      <c r="K40" s="153"/>
      <c r="L40" s="153"/>
      <c r="M40" s="199"/>
      <c r="N40" s="136"/>
      <c r="O40" s="106" t="s">
        <v>217</v>
      </c>
      <c r="P40" s="5" t="s">
        <v>45</v>
      </c>
      <c r="Q40" s="49">
        <v>33</v>
      </c>
    </row>
    <row r="41" spans="1:17" ht="15">
      <c r="A41" s="4"/>
      <c r="B41" s="155"/>
      <c r="C41" s="151"/>
      <c r="D41" s="151" t="s">
        <v>204</v>
      </c>
      <c r="E41" s="151">
        <v>5</v>
      </c>
      <c r="F41" s="151">
        <v>5</v>
      </c>
      <c r="G41" s="151">
        <f>Q50</f>
        <v>15</v>
      </c>
      <c r="H41" s="153">
        <f>E41*G41/1000</f>
        <v>0.08</v>
      </c>
      <c r="I41" s="153"/>
      <c r="J41" s="153"/>
      <c r="K41" s="153"/>
      <c r="L41" s="153"/>
      <c r="M41" s="199"/>
      <c r="N41" s="136"/>
      <c r="O41" s="48" t="s">
        <v>188</v>
      </c>
      <c r="P41" s="5" t="s">
        <v>45</v>
      </c>
      <c r="Q41" s="5">
        <v>52</v>
      </c>
    </row>
    <row r="42" spans="1:17" ht="15">
      <c r="A42" s="4"/>
      <c r="B42" s="155"/>
      <c r="C42" s="151"/>
      <c r="D42" s="151" t="s">
        <v>147</v>
      </c>
      <c r="E42" s="151">
        <v>0.02</v>
      </c>
      <c r="F42" s="151">
        <v>0.02</v>
      </c>
      <c r="G42" s="151">
        <f>Q55</f>
        <v>373</v>
      </c>
      <c r="H42" s="153">
        <f>E42*G42/1000</f>
        <v>0.01</v>
      </c>
      <c r="I42" s="153"/>
      <c r="J42" s="153"/>
      <c r="K42" s="153"/>
      <c r="L42" s="153"/>
      <c r="M42" s="199"/>
      <c r="N42" s="136"/>
      <c r="O42" s="48" t="s">
        <v>189</v>
      </c>
      <c r="P42" s="5" t="s">
        <v>45</v>
      </c>
      <c r="Q42" s="5">
        <v>35</v>
      </c>
    </row>
    <row r="43" spans="1:17" ht="15">
      <c r="A43" s="236"/>
      <c r="B43" s="237"/>
      <c r="C43" s="237"/>
      <c r="D43" s="237"/>
      <c r="E43" s="237"/>
      <c r="F43" s="237"/>
      <c r="G43" s="238"/>
      <c r="H43" s="158">
        <f>SUM(H20:H42)</f>
        <v>39.6</v>
      </c>
      <c r="I43" s="158">
        <f>SUM(I20:I42)</f>
        <v>22.76</v>
      </c>
      <c r="J43" s="158">
        <f>SUM(J20:J42)</f>
        <v>26.03</v>
      </c>
      <c r="K43" s="158">
        <f>SUM(K20:K42)</f>
        <v>85.29</v>
      </c>
      <c r="L43" s="158">
        <f>SUM(L20:L42)</f>
        <v>666.47</v>
      </c>
      <c r="M43" s="214"/>
      <c r="N43" s="136">
        <f>(I43+K43)*4+J43*9</f>
        <v>666.47</v>
      </c>
      <c r="O43" s="48" t="s">
        <v>190</v>
      </c>
      <c r="P43" s="5" t="s">
        <v>45</v>
      </c>
      <c r="Q43" s="5">
        <v>32</v>
      </c>
    </row>
    <row r="44" spans="1:17" s="58" customFormat="1" ht="15">
      <c r="A44" s="24"/>
      <c r="B44" s="164" t="s">
        <v>161</v>
      </c>
      <c r="C44" s="163"/>
      <c r="D44" s="165"/>
      <c r="E44" s="163"/>
      <c r="F44" s="163"/>
      <c r="G44" s="163"/>
      <c r="H44" s="166"/>
      <c r="I44" s="166"/>
      <c r="J44" s="166"/>
      <c r="K44" s="166"/>
      <c r="L44" s="166"/>
      <c r="M44" s="215"/>
      <c r="N44" s="136"/>
      <c r="O44" s="48" t="s">
        <v>191</v>
      </c>
      <c r="P44" s="5" t="s">
        <v>45</v>
      </c>
      <c r="Q44" s="5">
        <v>31</v>
      </c>
    </row>
    <row r="45" spans="1:17" s="58" customFormat="1" ht="15">
      <c r="A45" s="24">
        <v>1</v>
      </c>
      <c r="B45" s="167" t="s">
        <v>202</v>
      </c>
      <c r="C45" s="163">
        <v>110</v>
      </c>
      <c r="D45" s="165" t="s">
        <v>80</v>
      </c>
      <c r="E45" s="163">
        <v>47</v>
      </c>
      <c r="F45" s="163">
        <v>47</v>
      </c>
      <c r="G45" s="163">
        <f>Q36</f>
        <v>31</v>
      </c>
      <c r="H45" s="153">
        <f aca="true" t="shared" si="3" ref="H45:H53">E45*G45/1000</f>
        <v>1.46</v>
      </c>
      <c r="I45" s="166"/>
      <c r="J45" s="166"/>
      <c r="K45" s="166"/>
      <c r="L45" s="166"/>
      <c r="M45" s="215"/>
      <c r="N45" s="136"/>
      <c r="O45" s="48" t="s">
        <v>133</v>
      </c>
      <c r="P45" s="5" t="s">
        <v>45</v>
      </c>
      <c r="Q45" s="5">
        <v>41</v>
      </c>
    </row>
    <row r="46" spans="1:17" s="58" customFormat="1" ht="15">
      <c r="A46" s="24"/>
      <c r="B46" s="167" t="s">
        <v>203</v>
      </c>
      <c r="C46" s="163"/>
      <c r="D46" s="165" t="s">
        <v>2</v>
      </c>
      <c r="E46" s="163">
        <v>5</v>
      </c>
      <c r="F46" s="163">
        <v>5</v>
      </c>
      <c r="G46" s="163">
        <f>Q46</f>
        <v>47</v>
      </c>
      <c r="H46" s="153">
        <f t="shared" si="3"/>
        <v>0.24</v>
      </c>
      <c r="I46" s="166"/>
      <c r="J46" s="166"/>
      <c r="K46" s="166"/>
      <c r="L46" s="166"/>
      <c r="M46" s="215"/>
      <c r="N46" s="136"/>
      <c r="O46" s="48" t="s">
        <v>192</v>
      </c>
      <c r="P46" s="5" t="s">
        <v>45</v>
      </c>
      <c r="Q46" s="5">
        <v>47</v>
      </c>
    </row>
    <row r="47" spans="1:17" s="58" customFormat="1" ht="15">
      <c r="A47" s="24"/>
      <c r="B47" s="167"/>
      <c r="C47" s="163"/>
      <c r="D47" s="165" t="s">
        <v>27</v>
      </c>
      <c r="E47" s="163">
        <v>7</v>
      </c>
      <c r="F47" s="163">
        <v>7</v>
      </c>
      <c r="G47" s="163">
        <f>Q33</f>
        <v>90</v>
      </c>
      <c r="H47" s="153">
        <f t="shared" si="3"/>
        <v>0.63</v>
      </c>
      <c r="I47" s="166"/>
      <c r="J47" s="166"/>
      <c r="K47" s="166"/>
      <c r="L47" s="166"/>
      <c r="M47" s="215"/>
      <c r="N47" s="136"/>
      <c r="O47" s="48" t="s">
        <v>50</v>
      </c>
      <c r="P47" s="5" t="s">
        <v>45</v>
      </c>
      <c r="Q47" s="5">
        <v>39</v>
      </c>
    </row>
    <row r="48" spans="1:17" s="58" customFormat="1" ht="15">
      <c r="A48" s="24"/>
      <c r="B48" s="167"/>
      <c r="C48" s="163"/>
      <c r="D48" s="165" t="s">
        <v>11</v>
      </c>
      <c r="E48" s="163">
        <v>0.21</v>
      </c>
      <c r="F48" s="163">
        <v>0.21</v>
      </c>
      <c r="G48" s="168">
        <f>Q5</f>
        <v>6.4</v>
      </c>
      <c r="H48" s="153">
        <f>E48*G48</f>
        <v>1.34</v>
      </c>
      <c r="I48" s="166"/>
      <c r="J48" s="166"/>
      <c r="K48" s="166"/>
      <c r="L48" s="166"/>
      <c r="M48" s="215"/>
      <c r="N48" s="136"/>
      <c r="O48" s="48" t="s">
        <v>51</v>
      </c>
      <c r="P48" s="5" t="s">
        <v>45</v>
      </c>
      <c r="Q48" s="5">
        <v>37</v>
      </c>
    </row>
    <row r="49" spans="1:17" ht="15.75" customHeight="1">
      <c r="A49" s="2"/>
      <c r="B49" s="151"/>
      <c r="C49" s="151"/>
      <c r="D49" s="151" t="s">
        <v>12</v>
      </c>
      <c r="E49" s="151">
        <v>0.7</v>
      </c>
      <c r="F49" s="151">
        <v>0.7</v>
      </c>
      <c r="G49" s="151">
        <f>Q49</f>
        <v>290</v>
      </c>
      <c r="H49" s="153">
        <f t="shared" si="3"/>
        <v>0.2</v>
      </c>
      <c r="I49" s="168"/>
      <c r="J49" s="168"/>
      <c r="K49" s="168"/>
      <c r="L49" s="168"/>
      <c r="M49" s="206"/>
      <c r="N49" s="136"/>
      <c r="O49" s="48" t="s">
        <v>193</v>
      </c>
      <c r="P49" s="5" t="s">
        <v>45</v>
      </c>
      <c r="Q49" s="5">
        <v>290</v>
      </c>
    </row>
    <row r="50" spans="1:17" ht="15.75" customHeight="1">
      <c r="A50" s="2"/>
      <c r="B50" s="151"/>
      <c r="C50" s="151"/>
      <c r="D50" s="151" t="s">
        <v>204</v>
      </c>
      <c r="E50" s="151">
        <v>1</v>
      </c>
      <c r="F50" s="151">
        <v>1</v>
      </c>
      <c r="G50" s="151">
        <f>Q50</f>
        <v>15</v>
      </c>
      <c r="H50" s="153">
        <f t="shared" si="3"/>
        <v>0.02</v>
      </c>
      <c r="I50" s="168"/>
      <c r="J50" s="168"/>
      <c r="K50" s="168"/>
      <c r="L50" s="168"/>
      <c r="M50" s="206"/>
      <c r="N50" s="136"/>
      <c r="O50" s="48" t="s">
        <v>121</v>
      </c>
      <c r="P50" s="5" t="s">
        <v>45</v>
      </c>
      <c r="Q50" s="5">
        <v>15</v>
      </c>
    </row>
    <row r="51" spans="1:17" ht="15.75" customHeight="1">
      <c r="A51" s="2"/>
      <c r="B51" s="151"/>
      <c r="C51" s="151"/>
      <c r="D51" s="151" t="s">
        <v>7</v>
      </c>
      <c r="E51" s="151">
        <v>65</v>
      </c>
      <c r="F51" s="151">
        <v>45</v>
      </c>
      <c r="G51" s="151">
        <f>Q16</f>
        <v>32</v>
      </c>
      <c r="H51" s="153">
        <f t="shared" si="3"/>
        <v>2.08</v>
      </c>
      <c r="I51" s="168"/>
      <c r="J51" s="168"/>
      <c r="K51" s="168"/>
      <c r="L51" s="168"/>
      <c r="M51" s="206"/>
      <c r="N51" s="136"/>
      <c r="O51" s="48" t="s">
        <v>134</v>
      </c>
      <c r="P51" s="5" t="s">
        <v>45</v>
      </c>
      <c r="Q51" s="5">
        <v>111</v>
      </c>
    </row>
    <row r="52" spans="1:17" ht="15.75" customHeight="1">
      <c r="A52" s="2"/>
      <c r="B52" s="151"/>
      <c r="C52" s="151"/>
      <c r="D52" s="151" t="s">
        <v>6</v>
      </c>
      <c r="E52" s="151">
        <v>16</v>
      </c>
      <c r="F52" s="151">
        <v>14</v>
      </c>
      <c r="G52" s="151">
        <f>Q18</f>
        <v>33</v>
      </c>
      <c r="H52" s="153">
        <f t="shared" si="3"/>
        <v>0.53</v>
      </c>
      <c r="I52" s="168">
        <v>5.07</v>
      </c>
      <c r="J52" s="168">
        <v>9.71</v>
      </c>
      <c r="K52" s="168">
        <v>8</v>
      </c>
      <c r="L52" s="168">
        <v>139.67</v>
      </c>
      <c r="M52" s="206">
        <v>1091</v>
      </c>
      <c r="N52" s="136">
        <f>(I52+K52)*4+J52*9</f>
        <v>139.67</v>
      </c>
      <c r="O52" s="48" t="s">
        <v>194</v>
      </c>
      <c r="P52" s="5" t="s">
        <v>45</v>
      </c>
      <c r="Q52" s="5">
        <v>436</v>
      </c>
    </row>
    <row r="53" spans="1:17" ht="15.75" customHeight="1">
      <c r="A53" s="4">
        <v>2</v>
      </c>
      <c r="B53" s="169" t="s">
        <v>251</v>
      </c>
      <c r="C53" s="151">
        <v>200</v>
      </c>
      <c r="D53" s="151" t="s">
        <v>252</v>
      </c>
      <c r="E53" s="151">
        <v>200</v>
      </c>
      <c r="F53" s="151">
        <v>200</v>
      </c>
      <c r="G53" s="151">
        <f>Q32</f>
        <v>42</v>
      </c>
      <c r="H53" s="153">
        <f t="shared" si="3"/>
        <v>8.4</v>
      </c>
      <c r="I53" s="168">
        <v>1</v>
      </c>
      <c r="J53" s="168">
        <v>0</v>
      </c>
      <c r="K53" s="168">
        <v>23.4</v>
      </c>
      <c r="L53" s="168">
        <v>97.6</v>
      </c>
      <c r="M53" s="206"/>
      <c r="N53" s="136">
        <f>(I53+K53)*4+J53*9</f>
        <v>97.6</v>
      </c>
      <c r="O53" s="48" t="s">
        <v>138</v>
      </c>
      <c r="P53" s="5" t="s">
        <v>45</v>
      </c>
      <c r="Q53" s="5">
        <v>371</v>
      </c>
    </row>
    <row r="54" spans="1:17" ht="15.75" customHeight="1">
      <c r="A54" s="2"/>
      <c r="B54" s="151"/>
      <c r="C54" s="151"/>
      <c r="D54" s="151"/>
      <c r="E54" s="151"/>
      <c r="F54" s="151"/>
      <c r="G54" s="151"/>
      <c r="H54" s="153"/>
      <c r="I54" s="168"/>
      <c r="J54" s="168"/>
      <c r="K54" s="168"/>
      <c r="L54" s="168"/>
      <c r="M54" s="206"/>
      <c r="N54" s="136"/>
      <c r="O54" s="48" t="s">
        <v>195</v>
      </c>
      <c r="P54" s="5" t="s">
        <v>45</v>
      </c>
      <c r="Q54" s="5">
        <v>330</v>
      </c>
    </row>
    <row r="55" spans="1:17" s="108" customFormat="1" ht="15.75" customHeight="1">
      <c r="A55" s="107"/>
      <c r="B55" s="170"/>
      <c r="C55" s="170"/>
      <c r="D55" s="170"/>
      <c r="E55" s="170"/>
      <c r="F55" s="170"/>
      <c r="G55" s="170"/>
      <c r="H55" s="158">
        <f>H45+H46+H47+H48+H49+H50+H51+H52+H53+H54</f>
        <v>14.9</v>
      </c>
      <c r="I55" s="158">
        <f>SUM(I45:I54)</f>
        <v>6.07</v>
      </c>
      <c r="J55" s="158">
        <f>SUM(J45:J54)</f>
        <v>9.71</v>
      </c>
      <c r="K55" s="158">
        <f>SUM(K45:K54)</f>
        <v>31.4</v>
      </c>
      <c r="L55" s="158">
        <f>SUM(L45:L54)</f>
        <v>237.27</v>
      </c>
      <c r="M55" s="214"/>
      <c r="N55" s="136">
        <f>(I55+K55)*4+J55*9</f>
        <v>237.27</v>
      </c>
      <c r="O55" s="109" t="s">
        <v>146</v>
      </c>
      <c r="P55" s="5" t="s">
        <v>45</v>
      </c>
      <c r="Q55" s="5">
        <v>373</v>
      </c>
    </row>
    <row r="56" spans="1:17" ht="15.75" customHeight="1">
      <c r="A56" s="230" t="s">
        <v>236</v>
      </c>
      <c r="B56" s="231"/>
      <c r="C56" s="231"/>
      <c r="D56" s="231"/>
      <c r="E56" s="231"/>
      <c r="F56" s="231"/>
      <c r="G56" s="231"/>
      <c r="H56" s="232"/>
      <c r="I56" s="158">
        <f>I18+I43+I55</f>
        <v>40.8</v>
      </c>
      <c r="J56" s="158">
        <f>J18+J43+J55</f>
        <v>51.3</v>
      </c>
      <c r="K56" s="158">
        <f>K18+K43+K55</f>
        <v>161.32</v>
      </c>
      <c r="L56" s="158">
        <f>L18+L43+L55</f>
        <v>1270.18</v>
      </c>
      <c r="M56" s="214"/>
      <c r="N56" s="136">
        <f>(I56+K56)*4+J56*9</f>
        <v>1270.18</v>
      </c>
      <c r="O56" s="48" t="s">
        <v>135</v>
      </c>
      <c r="P56" s="5" t="s">
        <v>45</v>
      </c>
      <c r="Q56" s="5">
        <v>51</v>
      </c>
    </row>
    <row r="57" spans="1:17" ht="15.75" customHeight="1">
      <c r="A57" s="6"/>
      <c r="B57" s="146"/>
      <c r="C57" s="146"/>
      <c r="D57" s="146"/>
      <c r="E57" s="146"/>
      <c r="F57" s="146"/>
      <c r="G57" s="146"/>
      <c r="H57" s="171"/>
      <c r="I57" s="171"/>
      <c r="J57" s="171"/>
      <c r="K57" s="171"/>
      <c r="L57" s="171"/>
      <c r="M57" s="216"/>
      <c r="N57" s="136"/>
      <c r="O57" s="48" t="s">
        <v>157</v>
      </c>
      <c r="P57" s="5" t="s">
        <v>45</v>
      </c>
      <c r="Q57" s="5">
        <v>0</v>
      </c>
    </row>
    <row r="58" spans="1:17" ht="15">
      <c r="A58" s="16"/>
      <c r="B58" s="172" t="s">
        <v>37</v>
      </c>
      <c r="C58" s="173"/>
      <c r="D58" s="173"/>
      <c r="N58" s="136"/>
      <c r="O58" s="48" t="s">
        <v>196</v>
      </c>
      <c r="P58" s="5" t="s">
        <v>45</v>
      </c>
      <c r="Q58" s="5">
        <v>170</v>
      </c>
    </row>
    <row r="59" spans="1:17" ht="29.25">
      <c r="A59" s="7" t="s">
        <v>3</v>
      </c>
      <c r="B59" s="147"/>
      <c r="C59" s="147" t="s">
        <v>4</v>
      </c>
      <c r="D59" s="148" t="s">
        <v>30</v>
      </c>
      <c r="E59" s="149" t="s">
        <v>13</v>
      </c>
      <c r="F59" s="149" t="s">
        <v>60</v>
      </c>
      <c r="G59" s="149" t="s">
        <v>31</v>
      </c>
      <c r="H59" s="149" t="s">
        <v>32</v>
      </c>
      <c r="I59" s="149" t="s">
        <v>74</v>
      </c>
      <c r="J59" s="149" t="s">
        <v>75</v>
      </c>
      <c r="K59" s="149" t="s">
        <v>76</v>
      </c>
      <c r="L59" s="149" t="s">
        <v>77</v>
      </c>
      <c r="M59" s="213" t="s">
        <v>276</v>
      </c>
      <c r="N59" s="136"/>
      <c r="O59" s="48" t="s">
        <v>86</v>
      </c>
      <c r="P59" s="5" t="s">
        <v>45</v>
      </c>
      <c r="Q59" s="5">
        <v>170</v>
      </c>
    </row>
    <row r="60" spans="1:17" ht="15">
      <c r="A60" s="4"/>
      <c r="B60" s="174" t="s">
        <v>0</v>
      </c>
      <c r="C60" s="175" t="s">
        <v>33</v>
      </c>
      <c r="D60" s="175"/>
      <c r="E60" s="176" t="s">
        <v>33</v>
      </c>
      <c r="F60" s="176" t="s">
        <v>33</v>
      </c>
      <c r="G60" s="151" t="s">
        <v>34</v>
      </c>
      <c r="H60" s="151" t="s">
        <v>35</v>
      </c>
      <c r="I60" s="151"/>
      <c r="J60" s="151"/>
      <c r="K60" s="151"/>
      <c r="L60" s="151"/>
      <c r="M60" s="199"/>
      <c r="N60" s="136"/>
      <c r="O60" s="48" t="s">
        <v>257</v>
      </c>
      <c r="P60" s="5" t="s">
        <v>45</v>
      </c>
      <c r="Q60" s="5">
        <v>155</v>
      </c>
    </row>
    <row r="61" spans="1:17" ht="15">
      <c r="A61" s="4">
        <v>1</v>
      </c>
      <c r="B61" s="155" t="s">
        <v>247</v>
      </c>
      <c r="C61" s="177">
        <v>200</v>
      </c>
      <c r="D61" s="147" t="s">
        <v>248</v>
      </c>
      <c r="E61" s="147">
        <v>25</v>
      </c>
      <c r="F61" s="147">
        <v>25</v>
      </c>
      <c r="G61" s="178">
        <f>Q38</f>
        <v>40</v>
      </c>
      <c r="H61" s="178">
        <f aca="true" t="shared" si="4" ref="H61:H67">E61*G61/1000</f>
        <v>1</v>
      </c>
      <c r="I61" s="178"/>
      <c r="J61" s="178"/>
      <c r="K61" s="178"/>
      <c r="L61" s="178"/>
      <c r="M61" s="217"/>
      <c r="N61" s="136"/>
      <c r="O61" s="48" t="s">
        <v>78</v>
      </c>
      <c r="P61" s="5" t="s">
        <v>45</v>
      </c>
      <c r="Q61" s="5">
        <v>0</v>
      </c>
    </row>
    <row r="62" spans="1:17" ht="15">
      <c r="A62" s="4"/>
      <c r="B62" s="155"/>
      <c r="C62" s="177"/>
      <c r="D62" s="147" t="s">
        <v>10</v>
      </c>
      <c r="E62" s="147">
        <v>134</v>
      </c>
      <c r="F62" s="147">
        <v>134</v>
      </c>
      <c r="G62" s="147">
        <f>Q10</f>
        <v>47</v>
      </c>
      <c r="H62" s="178">
        <f t="shared" si="4"/>
        <v>6.3</v>
      </c>
      <c r="I62" s="178"/>
      <c r="J62" s="178"/>
      <c r="K62" s="178"/>
      <c r="L62" s="178"/>
      <c r="M62" s="217"/>
      <c r="N62" s="136"/>
      <c r="O62" s="48" t="s">
        <v>79</v>
      </c>
      <c r="P62" s="5" t="s">
        <v>45</v>
      </c>
      <c r="Q62" s="5">
        <v>0</v>
      </c>
    </row>
    <row r="63" spans="1:17" ht="15">
      <c r="A63" s="4"/>
      <c r="B63" s="155"/>
      <c r="C63" s="177"/>
      <c r="D63" s="147" t="s">
        <v>2</v>
      </c>
      <c r="E63" s="147">
        <v>5</v>
      </c>
      <c r="F63" s="147">
        <v>5</v>
      </c>
      <c r="G63" s="147">
        <f>Q46</f>
        <v>47</v>
      </c>
      <c r="H63" s="178">
        <f t="shared" si="4"/>
        <v>0.24</v>
      </c>
      <c r="I63" s="178"/>
      <c r="J63" s="178"/>
      <c r="K63" s="178"/>
      <c r="L63" s="178"/>
      <c r="M63" s="217"/>
      <c r="N63" s="136"/>
      <c r="O63" s="47" t="s">
        <v>140</v>
      </c>
      <c r="P63" s="5" t="s">
        <v>45</v>
      </c>
      <c r="Q63" s="5">
        <v>0</v>
      </c>
    </row>
    <row r="64" spans="1:17" ht="15">
      <c r="A64" s="4"/>
      <c r="B64" s="155"/>
      <c r="C64" s="177"/>
      <c r="D64" s="147" t="s">
        <v>71</v>
      </c>
      <c r="E64" s="147">
        <v>5</v>
      </c>
      <c r="F64" s="147">
        <v>5</v>
      </c>
      <c r="G64" s="178">
        <f>Q11</f>
        <v>343</v>
      </c>
      <c r="H64" s="178">
        <f t="shared" si="4"/>
        <v>1.72</v>
      </c>
      <c r="I64" s="178">
        <v>6</v>
      </c>
      <c r="J64" s="178">
        <v>8.2</v>
      </c>
      <c r="K64" s="178">
        <v>29.3</v>
      </c>
      <c r="L64" s="178">
        <v>215</v>
      </c>
      <c r="M64" s="217">
        <v>411</v>
      </c>
      <c r="N64" s="136">
        <f>(I64+K64)*4+J64*9</f>
        <v>215</v>
      </c>
      <c r="O64" s="48" t="s">
        <v>139</v>
      </c>
      <c r="P64" s="5" t="s">
        <v>45</v>
      </c>
      <c r="Q64" s="5">
        <v>0</v>
      </c>
    </row>
    <row r="65" spans="1:17" ht="15">
      <c r="A65" s="4">
        <v>2</v>
      </c>
      <c r="B65" s="155" t="s">
        <v>36</v>
      </c>
      <c r="C65" s="177">
        <v>30</v>
      </c>
      <c r="D65" s="147" t="s">
        <v>20</v>
      </c>
      <c r="E65" s="147">
        <v>30</v>
      </c>
      <c r="F65" s="147">
        <v>30</v>
      </c>
      <c r="G65" s="147">
        <f>Q56</f>
        <v>51</v>
      </c>
      <c r="H65" s="178">
        <f t="shared" si="4"/>
        <v>1.53</v>
      </c>
      <c r="I65" s="178">
        <v>2.01</v>
      </c>
      <c r="J65" s="178">
        <v>0.21</v>
      </c>
      <c r="K65" s="178">
        <v>15.09</v>
      </c>
      <c r="L65" s="178">
        <v>70.29</v>
      </c>
      <c r="M65" s="217"/>
      <c r="N65" s="136">
        <f>(I65+K65)*4+J65*9</f>
        <v>70.29</v>
      </c>
      <c r="O65" s="48"/>
      <c r="P65" s="5"/>
      <c r="Q65" s="49"/>
    </row>
    <row r="66" spans="1:17" ht="15">
      <c r="A66" s="4">
        <v>3</v>
      </c>
      <c r="B66" s="155" t="s">
        <v>69</v>
      </c>
      <c r="C66" s="177">
        <v>9</v>
      </c>
      <c r="D66" s="147" t="s">
        <v>71</v>
      </c>
      <c r="E66" s="147">
        <v>9</v>
      </c>
      <c r="F66" s="147">
        <v>9</v>
      </c>
      <c r="G66" s="147">
        <f>Q11</f>
        <v>343</v>
      </c>
      <c r="H66" s="178">
        <f t="shared" si="4"/>
        <v>3.09</v>
      </c>
      <c r="I66" s="178">
        <v>0.04</v>
      </c>
      <c r="J66" s="178">
        <v>7.07</v>
      </c>
      <c r="K66" s="178">
        <v>0.05</v>
      </c>
      <c r="L66" s="178">
        <v>63.99</v>
      </c>
      <c r="M66" s="217"/>
      <c r="N66" s="136">
        <f>(I66+K66)*4+J66*9</f>
        <v>63.99</v>
      </c>
      <c r="O66" s="110"/>
      <c r="P66" s="111"/>
      <c r="Q66" s="115"/>
    </row>
    <row r="67" spans="1:18" ht="15" customHeight="1">
      <c r="A67" s="4">
        <v>4</v>
      </c>
      <c r="B67" s="155" t="s">
        <v>14</v>
      </c>
      <c r="C67" s="151">
        <v>200</v>
      </c>
      <c r="D67" s="147" t="s">
        <v>141</v>
      </c>
      <c r="E67" s="163">
        <v>1</v>
      </c>
      <c r="F67" s="163">
        <v>1</v>
      </c>
      <c r="G67" s="163">
        <f>Q54</f>
        <v>330</v>
      </c>
      <c r="H67" s="153">
        <f t="shared" si="4"/>
        <v>0.33</v>
      </c>
      <c r="I67" s="153"/>
      <c r="J67" s="153"/>
      <c r="K67" s="153"/>
      <c r="L67" s="153"/>
      <c r="M67" s="199"/>
      <c r="N67" s="136"/>
      <c r="O67" s="110"/>
      <c r="P67" s="111"/>
      <c r="Q67" s="111"/>
      <c r="R67" s="6"/>
    </row>
    <row r="68" spans="1:18" ht="15" customHeight="1">
      <c r="A68" s="4"/>
      <c r="B68" s="155"/>
      <c r="C68" s="151"/>
      <c r="D68" s="151" t="s">
        <v>2</v>
      </c>
      <c r="E68" s="151">
        <v>14.5</v>
      </c>
      <c r="F68" s="151">
        <v>14.5</v>
      </c>
      <c r="G68" s="151">
        <f>Q46</f>
        <v>47</v>
      </c>
      <c r="H68" s="153">
        <f>G68*E68/1000</f>
        <v>0.68</v>
      </c>
      <c r="I68" s="153">
        <v>0</v>
      </c>
      <c r="J68" s="153">
        <v>0</v>
      </c>
      <c r="K68" s="153">
        <v>14.92</v>
      </c>
      <c r="L68" s="153">
        <v>59.68</v>
      </c>
      <c r="M68" s="199">
        <v>1009</v>
      </c>
      <c r="N68" s="136">
        <f>(I68+K68)*4+J68*9</f>
        <v>59.68</v>
      </c>
      <c r="O68" s="110"/>
      <c r="P68" s="111"/>
      <c r="Q68" s="111"/>
      <c r="R68" s="6"/>
    </row>
    <row r="69" spans="1:18" ht="15" customHeight="1">
      <c r="A69" s="4"/>
      <c r="B69" s="155"/>
      <c r="C69" s="151"/>
      <c r="D69" s="151" t="s">
        <v>204</v>
      </c>
      <c r="E69" s="151">
        <v>0.5</v>
      </c>
      <c r="F69" s="151">
        <v>0.5</v>
      </c>
      <c r="G69" s="151">
        <f>Q50</f>
        <v>15</v>
      </c>
      <c r="H69" s="153">
        <f>G69*E69/1000</f>
        <v>0.01</v>
      </c>
      <c r="I69" s="153"/>
      <c r="J69" s="153"/>
      <c r="K69" s="153"/>
      <c r="L69" s="153"/>
      <c r="M69" s="199"/>
      <c r="N69" s="136"/>
      <c r="O69" s="110"/>
      <c r="P69" s="111"/>
      <c r="Q69" s="111"/>
      <c r="R69" s="6"/>
    </row>
    <row r="70" spans="1:18" ht="15" customHeight="1">
      <c r="A70" s="4"/>
      <c r="B70" s="155"/>
      <c r="C70" s="151"/>
      <c r="D70" s="147"/>
      <c r="E70" s="163"/>
      <c r="F70" s="163"/>
      <c r="G70" s="163"/>
      <c r="H70" s="158">
        <f>SUM(H61:H69)</f>
        <v>14.9</v>
      </c>
      <c r="I70" s="158">
        <f>SUM(I60:I68)</f>
        <v>8.05</v>
      </c>
      <c r="J70" s="158">
        <f>SUM(J60:J68)</f>
        <v>15.48</v>
      </c>
      <c r="K70" s="158">
        <f>SUM(K60:K68)</f>
        <v>59.36</v>
      </c>
      <c r="L70" s="158">
        <f>SUM(L60:L68)</f>
        <v>408.96</v>
      </c>
      <c r="M70" s="214"/>
      <c r="N70" s="136">
        <f>(I70+K70)*4+J70*9</f>
        <v>408.96</v>
      </c>
      <c r="O70" s="110"/>
      <c r="P70" s="111"/>
      <c r="Q70" s="111"/>
      <c r="R70" s="6"/>
    </row>
    <row r="71" spans="1:18" ht="15" customHeight="1">
      <c r="A71" s="4"/>
      <c r="B71" s="159" t="s">
        <v>5</v>
      </c>
      <c r="C71" s="147"/>
      <c r="D71" s="147"/>
      <c r="E71" s="151"/>
      <c r="F71" s="151"/>
      <c r="G71" s="151"/>
      <c r="H71" s="153"/>
      <c r="I71" s="153"/>
      <c r="J71" s="153"/>
      <c r="K71" s="153"/>
      <c r="L71" s="153"/>
      <c r="M71" s="199"/>
      <c r="N71" s="136"/>
      <c r="O71" s="110"/>
      <c r="P71" s="111"/>
      <c r="Q71" s="111"/>
      <c r="R71" s="6"/>
    </row>
    <row r="72" spans="1:18" ht="15" customHeight="1">
      <c r="A72" s="4">
        <v>1</v>
      </c>
      <c r="B72" s="161" t="s">
        <v>81</v>
      </c>
      <c r="C72" s="151">
        <v>250</v>
      </c>
      <c r="D72" s="147" t="s">
        <v>7</v>
      </c>
      <c r="E72" s="151">
        <v>107</v>
      </c>
      <c r="F72" s="151">
        <v>75</v>
      </c>
      <c r="G72" s="151">
        <f>Q16</f>
        <v>32</v>
      </c>
      <c r="H72" s="153">
        <f>E72*G72/1000</f>
        <v>3.42</v>
      </c>
      <c r="I72" s="153"/>
      <c r="J72" s="153"/>
      <c r="K72" s="153"/>
      <c r="L72" s="153"/>
      <c r="M72" s="199"/>
      <c r="N72" s="136"/>
      <c r="O72" s="110"/>
      <c r="P72" s="111"/>
      <c r="Q72" s="111"/>
      <c r="R72" s="6"/>
    </row>
    <row r="73" spans="1:18" ht="15" customHeight="1">
      <c r="A73" s="4"/>
      <c r="B73" s="161" t="s">
        <v>125</v>
      </c>
      <c r="C73" s="151"/>
      <c r="D73" s="151" t="s">
        <v>87</v>
      </c>
      <c r="E73" s="151">
        <v>10</v>
      </c>
      <c r="F73" s="151">
        <v>10</v>
      </c>
      <c r="G73" s="151">
        <f>Q48</f>
        <v>37</v>
      </c>
      <c r="H73" s="153">
        <f>E73*G73/1000</f>
        <v>0.37</v>
      </c>
      <c r="I73" s="153"/>
      <c r="J73" s="153"/>
      <c r="K73" s="153"/>
      <c r="L73" s="153"/>
      <c r="M73" s="199"/>
      <c r="N73" s="136"/>
      <c r="O73" s="110"/>
      <c r="P73" s="111"/>
      <c r="Q73" s="111"/>
      <c r="R73" s="6"/>
    </row>
    <row r="74" spans="1:18" ht="15" customHeight="1">
      <c r="A74" s="4"/>
      <c r="B74" s="161"/>
      <c r="C74" s="151"/>
      <c r="D74" s="151" t="s">
        <v>8</v>
      </c>
      <c r="E74" s="151">
        <v>13</v>
      </c>
      <c r="F74" s="151">
        <v>10</v>
      </c>
      <c r="G74" s="151">
        <f>Q19</f>
        <v>42</v>
      </c>
      <c r="H74" s="153">
        <f>E74*G74/1000</f>
        <v>0.55</v>
      </c>
      <c r="I74" s="153"/>
      <c r="J74" s="153"/>
      <c r="K74" s="153"/>
      <c r="L74" s="153"/>
      <c r="M74" s="199"/>
      <c r="N74" s="136"/>
      <c r="O74" s="110"/>
      <c r="P74" s="111"/>
      <c r="Q74" s="111"/>
      <c r="R74" s="6"/>
    </row>
    <row r="75" spans="1:21" ht="15">
      <c r="A75" s="4"/>
      <c r="B75" s="161"/>
      <c r="C75" s="151"/>
      <c r="D75" s="151" t="s">
        <v>6</v>
      </c>
      <c r="E75" s="151">
        <v>12</v>
      </c>
      <c r="F75" s="151">
        <v>10</v>
      </c>
      <c r="G75" s="151">
        <f>Q18</f>
        <v>33</v>
      </c>
      <c r="H75" s="153">
        <f>E75*G75/1000</f>
        <v>0.4</v>
      </c>
      <c r="I75" s="153"/>
      <c r="J75" s="153"/>
      <c r="K75" s="153"/>
      <c r="L75" s="153"/>
      <c r="M75" s="199"/>
      <c r="N75" s="136"/>
      <c r="O75" s="110"/>
      <c r="P75" s="111"/>
      <c r="Q75" s="111"/>
      <c r="R75" s="16"/>
      <c r="S75" s="25"/>
      <c r="T75" s="17"/>
      <c r="U75" s="17"/>
    </row>
    <row r="76" spans="1:21" ht="15">
      <c r="A76" s="4"/>
      <c r="B76" s="161"/>
      <c r="C76" s="151"/>
      <c r="D76" s="147" t="s">
        <v>27</v>
      </c>
      <c r="E76" s="151">
        <v>5</v>
      </c>
      <c r="F76" s="151">
        <v>5</v>
      </c>
      <c r="G76" s="151">
        <f>Q33</f>
        <v>90</v>
      </c>
      <c r="H76" s="153">
        <f>E76*G76/1000</f>
        <v>0.45</v>
      </c>
      <c r="I76" s="153">
        <v>2.81</v>
      </c>
      <c r="J76" s="153">
        <v>5.42</v>
      </c>
      <c r="K76" s="153">
        <v>20.27</v>
      </c>
      <c r="L76" s="153">
        <v>141.1</v>
      </c>
      <c r="M76" s="199">
        <v>223</v>
      </c>
      <c r="N76" s="136">
        <f>(I76+K76)*4+J76*9</f>
        <v>141.1</v>
      </c>
      <c r="O76" s="110"/>
      <c r="P76" s="111"/>
      <c r="Q76" s="112"/>
      <c r="R76" s="16"/>
      <c r="S76" s="25"/>
      <c r="T76" s="17"/>
      <c r="U76" s="17"/>
    </row>
    <row r="77" spans="1:21" ht="15">
      <c r="A77" s="4">
        <v>2</v>
      </c>
      <c r="B77" s="155" t="s">
        <v>260</v>
      </c>
      <c r="C77" s="151" t="s">
        <v>264</v>
      </c>
      <c r="D77" s="151" t="s">
        <v>17</v>
      </c>
      <c r="E77" s="151">
        <v>72</v>
      </c>
      <c r="F77" s="151">
        <v>52</v>
      </c>
      <c r="G77" s="151">
        <f>Q6</f>
        <v>297</v>
      </c>
      <c r="H77" s="153">
        <f aca="true" t="shared" si="5" ref="H77:H87">E77*G77/1000</f>
        <v>21.38</v>
      </c>
      <c r="I77" s="153"/>
      <c r="J77" s="153"/>
      <c r="K77" s="153"/>
      <c r="L77" s="153"/>
      <c r="M77" s="199"/>
      <c r="N77" s="136"/>
      <c r="O77" s="110"/>
      <c r="P77" s="111"/>
      <c r="Q77" s="113"/>
      <c r="R77" s="16"/>
      <c r="S77" s="16"/>
      <c r="T77" s="16"/>
      <c r="U77" s="17"/>
    </row>
    <row r="78" spans="1:21" ht="15">
      <c r="A78" s="4"/>
      <c r="B78" s="155"/>
      <c r="C78" s="151"/>
      <c r="D78" s="147" t="s">
        <v>20</v>
      </c>
      <c r="E78" s="151">
        <v>11</v>
      </c>
      <c r="F78" s="151">
        <v>11</v>
      </c>
      <c r="G78" s="151">
        <f>Q56</f>
        <v>51</v>
      </c>
      <c r="H78" s="153">
        <f t="shared" si="5"/>
        <v>0.56</v>
      </c>
      <c r="I78" s="153"/>
      <c r="J78" s="153"/>
      <c r="K78" s="153"/>
      <c r="L78" s="153"/>
      <c r="M78" s="199"/>
      <c r="N78" s="136"/>
      <c r="O78" s="110"/>
      <c r="P78" s="111"/>
      <c r="Q78" s="111"/>
      <c r="R78" s="16"/>
      <c r="S78" s="16"/>
      <c r="T78" s="16"/>
      <c r="U78" s="17"/>
    </row>
    <row r="79" spans="1:18" ht="15">
      <c r="A79" s="4"/>
      <c r="B79" s="155"/>
      <c r="C79" s="151"/>
      <c r="D79" s="147" t="s">
        <v>85</v>
      </c>
      <c r="E79" s="151">
        <v>11</v>
      </c>
      <c r="F79" s="151">
        <v>11</v>
      </c>
      <c r="G79" s="151">
        <f>Q56</f>
        <v>51</v>
      </c>
      <c r="H79" s="153">
        <f t="shared" si="5"/>
        <v>0.56</v>
      </c>
      <c r="I79" s="153"/>
      <c r="J79" s="153"/>
      <c r="K79" s="153"/>
      <c r="L79" s="153"/>
      <c r="M79" s="199"/>
      <c r="N79" s="136"/>
      <c r="O79" s="114"/>
      <c r="P79" s="115"/>
      <c r="Q79" s="115"/>
      <c r="R79" s="6"/>
    </row>
    <row r="80" spans="1:18" ht="15">
      <c r="A80" s="4"/>
      <c r="B80" s="155"/>
      <c r="C80" s="151"/>
      <c r="D80" s="147" t="s">
        <v>6</v>
      </c>
      <c r="E80" s="151">
        <v>9</v>
      </c>
      <c r="F80" s="151">
        <v>7</v>
      </c>
      <c r="G80" s="151">
        <f>Q18</f>
        <v>33</v>
      </c>
      <c r="H80" s="153">
        <f t="shared" si="5"/>
        <v>0.3</v>
      </c>
      <c r="I80" s="153"/>
      <c r="J80" s="153"/>
      <c r="K80" s="153"/>
      <c r="L80" s="153"/>
      <c r="M80" s="199"/>
      <c r="N80" s="136"/>
      <c r="O80" s="114"/>
      <c r="P80" s="115"/>
      <c r="Q80" s="115"/>
      <c r="R80" s="6"/>
    </row>
    <row r="81" spans="1:18" ht="15">
      <c r="A81" s="4"/>
      <c r="B81" s="155"/>
      <c r="C81" s="151"/>
      <c r="D81" s="147" t="s">
        <v>11</v>
      </c>
      <c r="E81" s="151">
        <v>0.1</v>
      </c>
      <c r="F81" s="151">
        <v>0.1</v>
      </c>
      <c r="G81" s="153">
        <f>Q5</f>
        <v>6.4</v>
      </c>
      <c r="H81" s="153">
        <f>E81*G81</f>
        <v>0.64</v>
      </c>
      <c r="I81" s="153"/>
      <c r="J81" s="153"/>
      <c r="K81" s="153"/>
      <c r="L81" s="153"/>
      <c r="M81" s="199"/>
      <c r="N81" s="136"/>
      <c r="O81" s="114"/>
      <c r="P81" s="115"/>
      <c r="Q81" s="115"/>
      <c r="R81" s="6"/>
    </row>
    <row r="82" spans="1:18" ht="15">
      <c r="A82" s="4"/>
      <c r="B82" s="179"/>
      <c r="C82" s="180"/>
      <c r="D82" s="147" t="s">
        <v>27</v>
      </c>
      <c r="E82" s="151">
        <v>4</v>
      </c>
      <c r="F82" s="151">
        <v>4</v>
      </c>
      <c r="G82" s="180">
        <f>Q33</f>
        <v>90</v>
      </c>
      <c r="H82" s="153">
        <f t="shared" si="5"/>
        <v>0.36</v>
      </c>
      <c r="I82" s="153">
        <v>10.37</v>
      </c>
      <c r="J82" s="153">
        <v>8.18</v>
      </c>
      <c r="K82" s="153">
        <v>2.63</v>
      </c>
      <c r="L82" s="153">
        <v>125.62</v>
      </c>
      <c r="M82" s="199">
        <v>277</v>
      </c>
      <c r="N82" s="136">
        <f>(I82+K82)*4+J82*9</f>
        <v>125.62</v>
      </c>
      <c r="O82" s="114"/>
      <c r="P82" s="115"/>
      <c r="Q82" s="115"/>
      <c r="R82" s="6"/>
    </row>
    <row r="83" spans="1:18" ht="15">
      <c r="A83" s="4"/>
      <c r="B83" s="179"/>
      <c r="C83" s="180"/>
      <c r="D83" s="181" t="s">
        <v>9</v>
      </c>
      <c r="E83" s="180">
        <v>12</v>
      </c>
      <c r="F83" s="180">
        <v>12</v>
      </c>
      <c r="G83" s="180">
        <f>Q12</f>
        <v>141</v>
      </c>
      <c r="H83" s="153">
        <f t="shared" si="5"/>
        <v>1.69</v>
      </c>
      <c r="I83" s="153"/>
      <c r="J83" s="153"/>
      <c r="K83" s="153"/>
      <c r="L83" s="153"/>
      <c r="M83" s="199"/>
      <c r="N83" s="136"/>
      <c r="O83" s="114"/>
      <c r="P83" s="115"/>
      <c r="Q83" s="115"/>
      <c r="R83" s="6"/>
    </row>
    <row r="84" spans="1:18" ht="14.25" customHeight="1">
      <c r="A84" s="4"/>
      <c r="B84" s="179"/>
      <c r="C84" s="180"/>
      <c r="D84" s="181" t="s">
        <v>80</v>
      </c>
      <c r="E84" s="180">
        <v>3</v>
      </c>
      <c r="F84" s="180">
        <v>3</v>
      </c>
      <c r="G84" s="180">
        <f>Q36</f>
        <v>31</v>
      </c>
      <c r="H84" s="153">
        <f t="shared" si="5"/>
        <v>0.09</v>
      </c>
      <c r="I84" s="153"/>
      <c r="J84" s="153"/>
      <c r="K84" s="153"/>
      <c r="L84" s="153"/>
      <c r="M84" s="199"/>
      <c r="N84" s="136"/>
      <c r="O84" s="114"/>
      <c r="P84" s="115"/>
      <c r="Q84" s="115"/>
      <c r="R84" s="6"/>
    </row>
    <row r="85" spans="1:18" ht="15">
      <c r="A85" s="4"/>
      <c r="B85" s="179"/>
      <c r="C85" s="180"/>
      <c r="D85" s="181" t="s">
        <v>19</v>
      </c>
      <c r="E85" s="180">
        <v>4</v>
      </c>
      <c r="F85" s="180">
        <v>4</v>
      </c>
      <c r="G85" s="180">
        <f>Q24</f>
        <v>80</v>
      </c>
      <c r="H85" s="153">
        <f t="shared" si="5"/>
        <v>0.32</v>
      </c>
      <c r="I85" s="153">
        <v>0.88</v>
      </c>
      <c r="J85" s="153">
        <v>2.5</v>
      </c>
      <c r="K85" s="153">
        <v>3.51</v>
      </c>
      <c r="L85" s="153">
        <v>40.06</v>
      </c>
      <c r="M85" s="199">
        <v>355</v>
      </c>
      <c r="N85" s="136">
        <f>(I85+K85)*4+J85*9</f>
        <v>40.06</v>
      </c>
      <c r="O85" s="114"/>
      <c r="P85" s="115"/>
      <c r="Q85" s="115"/>
      <c r="R85" s="6"/>
    </row>
    <row r="86" spans="1:18" ht="15">
      <c r="A86" s="4">
        <v>3</v>
      </c>
      <c r="B86" s="179" t="s">
        <v>261</v>
      </c>
      <c r="C86" s="180">
        <v>150</v>
      </c>
      <c r="D86" s="181" t="s">
        <v>262</v>
      </c>
      <c r="E86" s="180">
        <v>53</v>
      </c>
      <c r="F86" s="180">
        <v>53</v>
      </c>
      <c r="G86" s="180">
        <f>Q41</f>
        <v>52</v>
      </c>
      <c r="H86" s="153">
        <f t="shared" si="5"/>
        <v>2.76</v>
      </c>
      <c r="I86" s="153"/>
      <c r="J86" s="153"/>
      <c r="K86" s="153"/>
      <c r="L86" s="153"/>
      <c r="M86" s="199"/>
      <c r="N86" s="136"/>
      <c r="O86" s="114"/>
      <c r="P86" s="115"/>
      <c r="Q86" s="115"/>
      <c r="R86" s="6"/>
    </row>
    <row r="87" spans="1:18" ht="15">
      <c r="A87" s="4"/>
      <c r="B87" s="179"/>
      <c r="C87" s="180"/>
      <c r="D87" s="181" t="s">
        <v>71</v>
      </c>
      <c r="E87" s="180">
        <v>6</v>
      </c>
      <c r="F87" s="180">
        <v>6</v>
      </c>
      <c r="G87" s="180">
        <f>Q11</f>
        <v>343</v>
      </c>
      <c r="H87" s="153">
        <f t="shared" si="5"/>
        <v>2.06</v>
      </c>
      <c r="I87" s="153">
        <v>2.63</v>
      </c>
      <c r="J87" s="153">
        <v>11.08</v>
      </c>
      <c r="K87" s="153">
        <v>16.7</v>
      </c>
      <c r="L87" s="153">
        <v>177.04</v>
      </c>
      <c r="M87" s="199">
        <v>744</v>
      </c>
      <c r="N87" s="136">
        <f>(I87+K87)*4+J87*9</f>
        <v>177.04</v>
      </c>
      <c r="O87" s="114"/>
      <c r="P87" s="115"/>
      <c r="Q87" s="115"/>
      <c r="R87" s="6"/>
    </row>
    <row r="88" spans="1:18" ht="15">
      <c r="A88" s="4">
        <v>4</v>
      </c>
      <c r="B88" s="179" t="s">
        <v>36</v>
      </c>
      <c r="C88" s="180">
        <v>50</v>
      </c>
      <c r="D88" s="180" t="s">
        <v>20</v>
      </c>
      <c r="E88" s="180">
        <v>50</v>
      </c>
      <c r="F88" s="180">
        <v>50</v>
      </c>
      <c r="G88" s="180">
        <f>Q56</f>
        <v>51</v>
      </c>
      <c r="H88" s="182">
        <f>G88*E88/1000</f>
        <v>2.55</v>
      </c>
      <c r="I88" s="153">
        <v>3.35</v>
      </c>
      <c r="J88" s="153">
        <v>0.35</v>
      </c>
      <c r="K88" s="153">
        <v>25.15</v>
      </c>
      <c r="L88" s="153">
        <v>117.15</v>
      </c>
      <c r="M88" s="199"/>
      <c r="N88" s="136">
        <f>(I88+K88)*4+J88*9</f>
        <v>117.15</v>
      </c>
      <c r="O88" s="110"/>
      <c r="P88" s="111"/>
      <c r="Q88" s="113"/>
      <c r="R88" s="6"/>
    </row>
    <row r="89" spans="1:18" ht="15">
      <c r="A89" s="4">
        <v>5</v>
      </c>
      <c r="B89" s="155" t="s">
        <v>14</v>
      </c>
      <c r="C89" s="151">
        <v>200</v>
      </c>
      <c r="D89" s="151" t="s">
        <v>141</v>
      </c>
      <c r="E89" s="151">
        <v>1</v>
      </c>
      <c r="F89" s="151">
        <v>1</v>
      </c>
      <c r="G89" s="151">
        <f>Q54</f>
        <v>330</v>
      </c>
      <c r="H89" s="153">
        <f>G89*E89/1000</f>
        <v>0.33</v>
      </c>
      <c r="I89" s="153"/>
      <c r="J89" s="153"/>
      <c r="K89" s="153"/>
      <c r="L89" s="153"/>
      <c r="M89" s="199"/>
      <c r="N89" s="136"/>
      <c r="O89" s="110"/>
      <c r="P89" s="111"/>
      <c r="Q89" s="111"/>
      <c r="R89" s="6"/>
    </row>
    <row r="90" spans="1:18" ht="15">
      <c r="A90" s="4"/>
      <c r="B90" s="155"/>
      <c r="C90" s="151"/>
      <c r="D90" s="151" t="s">
        <v>2</v>
      </c>
      <c r="E90" s="151">
        <v>15</v>
      </c>
      <c r="F90" s="151">
        <v>15</v>
      </c>
      <c r="G90" s="151">
        <f>Q46</f>
        <v>47</v>
      </c>
      <c r="H90" s="153">
        <f>G90*E90/1000</f>
        <v>0.71</v>
      </c>
      <c r="I90" s="153">
        <v>0</v>
      </c>
      <c r="J90" s="153">
        <v>0</v>
      </c>
      <c r="K90" s="153">
        <v>14.92</v>
      </c>
      <c r="L90" s="153">
        <v>59.68</v>
      </c>
      <c r="M90" s="199">
        <v>1009</v>
      </c>
      <c r="N90" s="136">
        <f>(I90+K90)*4+J90*9</f>
        <v>59.68</v>
      </c>
      <c r="O90" s="114"/>
      <c r="P90" s="115"/>
      <c r="Q90" s="115"/>
      <c r="R90" s="6"/>
    </row>
    <row r="91" spans="1:18" ht="15">
      <c r="A91" s="4"/>
      <c r="B91" s="162"/>
      <c r="C91" s="151"/>
      <c r="D91" s="151" t="s">
        <v>204</v>
      </c>
      <c r="E91" s="151">
        <v>6</v>
      </c>
      <c r="F91" s="151">
        <v>6</v>
      </c>
      <c r="G91" s="151">
        <f>Q50</f>
        <v>15</v>
      </c>
      <c r="H91" s="153">
        <f>G91*E91/1000</f>
        <v>0.09</v>
      </c>
      <c r="I91" s="153"/>
      <c r="J91" s="153"/>
      <c r="K91" s="153"/>
      <c r="L91" s="153"/>
      <c r="M91" s="199"/>
      <c r="N91" s="136"/>
      <c r="O91" s="114"/>
      <c r="P91" s="115"/>
      <c r="Q91" s="115"/>
      <c r="R91" s="6"/>
    </row>
    <row r="92" spans="1:18" ht="15" customHeight="1">
      <c r="A92" s="4"/>
      <c r="B92" s="155"/>
      <c r="C92" s="151"/>
      <c r="D92" s="151" t="s">
        <v>147</v>
      </c>
      <c r="E92" s="151">
        <v>0.02</v>
      </c>
      <c r="F92" s="151">
        <v>0.02</v>
      </c>
      <c r="G92" s="151">
        <f>Q55</f>
        <v>373</v>
      </c>
      <c r="H92" s="153">
        <f>G92*E92/1000</f>
        <v>0.01</v>
      </c>
      <c r="I92" s="153"/>
      <c r="J92" s="153"/>
      <c r="K92" s="153"/>
      <c r="L92" s="153"/>
      <c r="M92" s="199"/>
      <c r="N92" s="136"/>
      <c r="O92" s="116"/>
      <c r="P92" s="115"/>
      <c r="Q92" s="117"/>
      <c r="R92" s="6"/>
    </row>
    <row r="93" spans="1:18" ht="15">
      <c r="A93" s="4"/>
      <c r="B93" s="155"/>
      <c r="C93" s="151"/>
      <c r="D93" s="151"/>
      <c r="E93" s="151"/>
      <c r="F93" s="151"/>
      <c r="G93" s="163"/>
      <c r="H93" s="158">
        <f>SUM(H72:H92)</f>
        <v>39.6</v>
      </c>
      <c r="I93" s="158">
        <f>SUM(I72:I92)</f>
        <v>20.04</v>
      </c>
      <c r="J93" s="158">
        <f>SUM(J72:J92)</f>
        <v>27.53</v>
      </c>
      <c r="K93" s="158">
        <f>SUM(K72:K92)</f>
        <v>83.18</v>
      </c>
      <c r="L93" s="158">
        <f>SUM(L72:L92)</f>
        <v>660.65</v>
      </c>
      <c r="M93" s="214"/>
      <c r="N93" s="136">
        <f>(I93+K93)*4+J93*9</f>
        <v>660.65</v>
      </c>
      <c r="O93" s="116"/>
      <c r="P93" s="115"/>
      <c r="Q93" s="117"/>
      <c r="R93" s="6"/>
    </row>
    <row r="94" spans="1:18" s="58" customFormat="1" ht="15">
      <c r="A94" s="24"/>
      <c r="B94" s="164" t="s">
        <v>161</v>
      </c>
      <c r="C94" s="163"/>
      <c r="D94" s="163"/>
      <c r="E94" s="163"/>
      <c r="F94" s="163"/>
      <c r="G94" s="163"/>
      <c r="H94" s="166"/>
      <c r="I94" s="166"/>
      <c r="J94" s="166"/>
      <c r="K94" s="166"/>
      <c r="L94" s="166"/>
      <c r="M94" s="215"/>
      <c r="N94" s="136"/>
      <c r="O94" s="121"/>
      <c r="P94" s="115"/>
      <c r="Q94" s="122"/>
      <c r="R94" s="123"/>
    </row>
    <row r="95" spans="1:18" s="58" customFormat="1" ht="15">
      <c r="A95" s="24">
        <v>1</v>
      </c>
      <c r="B95" s="167" t="s">
        <v>246</v>
      </c>
      <c r="C95" s="163">
        <v>100</v>
      </c>
      <c r="D95" s="163" t="s">
        <v>80</v>
      </c>
      <c r="E95" s="163">
        <v>55</v>
      </c>
      <c r="F95" s="163">
        <v>55</v>
      </c>
      <c r="G95" s="163">
        <f>Q36</f>
        <v>31</v>
      </c>
      <c r="H95" s="153">
        <f>G95*E95/1000</f>
        <v>1.71</v>
      </c>
      <c r="I95" s="166"/>
      <c r="J95" s="166"/>
      <c r="K95" s="166"/>
      <c r="L95" s="166"/>
      <c r="M95" s="215"/>
      <c r="N95" s="136"/>
      <c r="O95" s="121"/>
      <c r="P95" s="115"/>
      <c r="Q95" s="122"/>
      <c r="R95" s="123"/>
    </row>
    <row r="96" spans="1:18" s="58" customFormat="1" ht="15">
      <c r="A96" s="24"/>
      <c r="B96" s="164"/>
      <c r="C96" s="163"/>
      <c r="D96" s="163" t="s">
        <v>2</v>
      </c>
      <c r="E96" s="163">
        <v>5</v>
      </c>
      <c r="F96" s="163">
        <v>5</v>
      </c>
      <c r="G96" s="163">
        <f>Q46</f>
        <v>47</v>
      </c>
      <c r="H96" s="153">
        <f aca="true" t="shared" si="6" ref="H96:H102">G96*E96/1000</f>
        <v>0.24</v>
      </c>
      <c r="I96" s="166"/>
      <c r="J96" s="166"/>
      <c r="K96" s="166"/>
      <c r="L96" s="166"/>
      <c r="M96" s="215"/>
      <c r="N96" s="136"/>
      <c r="O96" s="121"/>
      <c r="P96" s="115"/>
      <c r="Q96" s="122"/>
      <c r="R96" s="123"/>
    </row>
    <row r="97" spans="1:18" s="58" customFormat="1" ht="15">
      <c r="A97" s="24"/>
      <c r="B97" s="164"/>
      <c r="C97" s="163"/>
      <c r="D97" s="163" t="s">
        <v>71</v>
      </c>
      <c r="E97" s="163">
        <v>5</v>
      </c>
      <c r="F97" s="163">
        <v>5</v>
      </c>
      <c r="G97" s="163">
        <f>Q11</f>
        <v>343</v>
      </c>
      <c r="H97" s="153">
        <f t="shared" si="6"/>
        <v>1.72</v>
      </c>
      <c r="I97" s="166"/>
      <c r="J97" s="166"/>
      <c r="K97" s="166"/>
      <c r="L97" s="166"/>
      <c r="M97" s="215"/>
      <c r="N97" s="136"/>
      <c r="O97" s="121"/>
      <c r="P97" s="115"/>
      <c r="Q97" s="122"/>
      <c r="R97" s="123"/>
    </row>
    <row r="98" spans="1:18" s="58" customFormat="1" ht="15">
      <c r="A98" s="24"/>
      <c r="B98" s="164"/>
      <c r="C98" s="163"/>
      <c r="D98" s="163" t="s">
        <v>10</v>
      </c>
      <c r="E98" s="163">
        <v>10</v>
      </c>
      <c r="F98" s="163">
        <v>10</v>
      </c>
      <c r="G98" s="163">
        <f>Q10</f>
        <v>47</v>
      </c>
      <c r="H98" s="153">
        <f t="shared" si="6"/>
        <v>0.47</v>
      </c>
      <c r="I98" s="166"/>
      <c r="J98" s="166"/>
      <c r="K98" s="166"/>
      <c r="L98" s="166"/>
      <c r="M98" s="215"/>
      <c r="N98" s="136"/>
      <c r="O98" s="121"/>
      <c r="P98" s="115"/>
      <c r="Q98" s="122"/>
      <c r="R98" s="123"/>
    </row>
    <row r="99" spans="1:18" s="58" customFormat="1" ht="15">
      <c r="A99" s="24"/>
      <c r="B99" s="164"/>
      <c r="C99" s="163"/>
      <c r="D99" s="151" t="s">
        <v>11</v>
      </c>
      <c r="E99" s="163">
        <v>0.24</v>
      </c>
      <c r="F99" s="163">
        <v>0.24</v>
      </c>
      <c r="G99" s="168">
        <f>Q5</f>
        <v>6.4</v>
      </c>
      <c r="H99" s="153">
        <f>G99*E99</f>
        <v>1.54</v>
      </c>
      <c r="I99" s="166"/>
      <c r="J99" s="166"/>
      <c r="K99" s="166"/>
      <c r="L99" s="166"/>
      <c r="M99" s="215"/>
      <c r="N99" s="136"/>
      <c r="O99" s="121"/>
      <c r="P99" s="115"/>
      <c r="Q99" s="122"/>
      <c r="R99" s="123"/>
    </row>
    <row r="100" spans="1:18" s="58" customFormat="1" ht="15">
      <c r="A100" s="24"/>
      <c r="B100" s="164"/>
      <c r="C100" s="163"/>
      <c r="D100" s="151" t="s">
        <v>12</v>
      </c>
      <c r="E100" s="163">
        <v>0.7</v>
      </c>
      <c r="F100" s="163">
        <v>0.7</v>
      </c>
      <c r="G100" s="163">
        <f>Q49</f>
        <v>290</v>
      </c>
      <c r="H100" s="153">
        <f t="shared" si="6"/>
        <v>0.2</v>
      </c>
      <c r="I100" s="166"/>
      <c r="J100" s="166"/>
      <c r="K100" s="166"/>
      <c r="L100" s="166"/>
      <c r="M100" s="215"/>
      <c r="N100" s="136"/>
      <c r="O100" s="121"/>
      <c r="P100" s="115"/>
      <c r="Q100" s="122"/>
      <c r="R100" s="123"/>
    </row>
    <row r="101" spans="1:18" s="58" customFormat="1" ht="15">
      <c r="A101" s="24"/>
      <c r="B101" s="169"/>
      <c r="C101" s="151"/>
      <c r="D101" s="151" t="s">
        <v>2</v>
      </c>
      <c r="E101" s="151">
        <v>3</v>
      </c>
      <c r="F101" s="151">
        <v>3</v>
      </c>
      <c r="G101" s="163">
        <f>Q46</f>
        <v>47</v>
      </c>
      <c r="H101" s="153">
        <f t="shared" si="6"/>
        <v>0.14</v>
      </c>
      <c r="I101" s="168"/>
      <c r="J101" s="168"/>
      <c r="K101" s="168"/>
      <c r="L101" s="168"/>
      <c r="M101" s="206"/>
      <c r="N101" s="136"/>
      <c r="O101" s="121"/>
      <c r="P101" s="115"/>
      <c r="Q101" s="122"/>
      <c r="R101" s="123"/>
    </row>
    <row r="102" spans="1:18" s="58" customFormat="1" ht="15">
      <c r="A102" s="24"/>
      <c r="B102" s="151"/>
      <c r="C102" s="151"/>
      <c r="D102" s="151" t="s">
        <v>29</v>
      </c>
      <c r="E102" s="151">
        <v>2</v>
      </c>
      <c r="F102" s="151">
        <v>2</v>
      </c>
      <c r="G102" s="163">
        <f>Q11</f>
        <v>343</v>
      </c>
      <c r="H102" s="153">
        <f t="shared" si="6"/>
        <v>0.69</v>
      </c>
      <c r="I102" s="168">
        <v>8.9</v>
      </c>
      <c r="J102" s="168">
        <v>6.3</v>
      </c>
      <c r="K102" s="168">
        <v>50.8</v>
      </c>
      <c r="L102" s="168">
        <v>295.5</v>
      </c>
      <c r="M102" s="206">
        <v>500</v>
      </c>
      <c r="N102" s="136">
        <f>(I102+K102)*4+J102*9</f>
        <v>295.5</v>
      </c>
      <c r="O102" s="121"/>
      <c r="P102" s="115"/>
      <c r="Q102" s="122"/>
      <c r="R102" s="123"/>
    </row>
    <row r="103" spans="1:18" s="58" customFormat="1" ht="15">
      <c r="A103" s="24">
        <v>2</v>
      </c>
      <c r="B103" s="167" t="s">
        <v>253</v>
      </c>
      <c r="C103" s="163">
        <v>195</v>
      </c>
      <c r="D103" s="163" t="s">
        <v>252</v>
      </c>
      <c r="E103" s="163">
        <v>195</v>
      </c>
      <c r="F103" s="163">
        <v>195</v>
      </c>
      <c r="G103" s="163">
        <f>Q32</f>
        <v>42</v>
      </c>
      <c r="H103" s="182">
        <f>G103*E103/1000</f>
        <v>8.19</v>
      </c>
      <c r="I103" s="168">
        <v>1</v>
      </c>
      <c r="J103" s="168">
        <v>0</v>
      </c>
      <c r="K103" s="168">
        <v>23.4</v>
      </c>
      <c r="L103" s="168">
        <v>97.6</v>
      </c>
      <c r="M103" s="206"/>
      <c r="N103" s="136">
        <f>(I103+K103)*4+J103*9</f>
        <v>97.6</v>
      </c>
      <c r="O103" s="121"/>
      <c r="P103" s="115"/>
      <c r="Q103" s="122"/>
      <c r="R103" s="123"/>
    </row>
    <row r="104" spans="1:18" ht="15">
      <c r="A104" s="4"/>
      <c r="B104" s="155"/>
      <c r="C104" s="151"/>
      <c r="D104" s="151"/>
      <c r="E104" s="151"/>
      <c r="F104" s="151"/>
      <c r="G104" s="163"/>
      <c r="H104" s="158">
        <f>SUM(H95:H103)</f>
        <v>14.9</v>
      </c>
      <c r="I104" s="158">
        <f>SUM(I101:I103)</f>
        <v>9.9</v>
      </c>
      <c r="J104" s="158">
        <f>SUM(J101:J103)</f>
        <v>6.3</v>
      </c>
      <c r="K104" s="158">
        <f>SUM(K101:K103)</f>
        <v>74.2</v>
      </c>
      <c r="L104" s="158">
        <f>SUM(L101:L103)</f>
        <v>393.1</v>
      </c>
      <c r="M104" s="214"/>
      <c r="N104" s="136">
        <f>(I104+K104)*4+J104*9</f>
        <v>393.1</v>
      </c>
      <c r="O104" s="6"/>
      <c r="P104" s="6"/>
      <c r="Q104" s="6"/>
      <c r="R104" s="6"/>
    </row>
    <row r="105" spans="1:18" ht="15">
      <c r="A105" s="230" t="s">
        <v>236</v>
      </c>
      <c r="B105" s="231"/>
      <c r="C105" s="231"/>
      <c r="D105" s="231"/>
      <c r="E105" s="231"/>
      <c r="F105" s="231"/>
      <c r="G105" s="231"/>
      <c r="H105" s="232"/>
      <c r="I105" s="158">
        <f>I70+I93+I104</f>
        <v>37.99</v>
      </c>
      <c r="J105" s="158">
        <f>J70+J93+J104</f>
        <v>49.31</v>
      </c>
      <c r="K105" s="158">
        <f>K70+K93+K104</f>
        <v>216.74</v>
      </c>
      <c r="L105" s="158">
        <f>L70+L93+L104</f>
        <v>1462.71</v>
      </c>
      <c r="M105" s="214"/>
      <c r="N105" s="136">
        <f>(I105+K105)*4+J105*9</f>
        <v>1462.71</v>
      </c>
      <c r="O105" s="6"/>
      <c r="P105" s="6"/>
      <c r="Q105" s="6"/>
      <c r="R105" s="6"/>
    </row>
    <row r="106" spans="1:18" ht="15">
      <c r="A106" s="16"/>
      <c r="B106" s="183"/>
      <c r="C106" s="146"/>
      <c r="D106" s="146"/>
      <c r="E106" s="146"/>
      <c r="F106" s="146"/>
      <c r="G106" s="184"/>
      <c r="H106" s="185"/>
      <c r="I106" s="185"/>
      <c r="J106" s="185"/>
      <c r="K106" s="185"/>
      <c r="L106" s="185"/>
      <c r="M106" s="218"/>
      <c r="N106" s="136"/>
      <c r="O106" s="6"/>
      <c r="P106" s="6"/>
      <c r="Q106" s="6"/>
      <c r="R106" s="6"/>
    </row>
    <row r="107" spans="1:18" ht="15">
      <c r="A107" s="16"/>
      <c r="B107" s="183"/>
      <c r="C107" s="146"/>
      <c r="D107" s="146"/>
      <c r="E107" s="146"/>
      <c r="F107" s="146"/>
      <c r="G107" s="184"/>
      <c r="H107" s="185"/>
      <c r="I107" s="185"/>
      <c r="J107" s="185"/>
      <c r="K107" s="185"/>
      <c r="L107" s="185"/>
      <c r="M107" s="218"/>
      <c r="N107" s="136"/>
      <c r="O107" s="6"/>
      <c r="P107" s="6"/>
      <c r="Q107" s="6"/>
      <c r="R107" s="6"/>
    </row>
    <row r="108" spans="2:18" ht="15">
      <c r="B108" s="141" t="s">
        <v>38</v>
      </c>
      <c r="C108" s="186"/>
      <c r="D108" s="173"/>
      <c r="N108" s="136"/>
      <c r="O108" s="6"/>
      <c r="P108" s="6"/>
      <c r="Q108" s="6"/>
      <c r="R108" s="6"/>
    </row>
    <row r="109" spans="1:19" ht="28.5">
      <c r="A109" s="26" t="s">
        <v>3</v>
      </c>
      <c r="B109" s="151"/>
      <c r="C109" s="147" t="s">
        <v>4</v>
      </c>
      <c r="D109" s="148" t="s">
        <v>30</v>
      </c>
      <c r="E109" s="149" t="s">
        <v>13</v>
      </c>
      <c r="F109" s="149" t="s">
        <v>60</v>
      </c>
      <c r="G109" s="149" t="s">
        <v>31</v>
      </c>
      <c r="H109" s="149" t="s">
        <v>32</v>
      </c>
      <c r="I109" s="149" t="s">
        <v>74</v>
      </c>
      <c r="J109" s="149" t="s">
        <v>75</v>
      </c>
      <c r="K109" s="149" t="s">
        <v>76</v>
      </c>
      <c r="L109" s="149" t="s">
        <v>77</v>
      </c>
      <c r="M109" s="213" t="s">
        <v>276</v>
      </c>
      <c r="N109" s="136"/>
      <c r="O109" s="6"/>
      <c r="P109" s="6"/>
      <c r="Q109" s="6"/>
      <c r="R109" s="6"/>
      <c r="S109" s="6"/>
    </row>
    <row r="110" spans="1:19" ht="15">
      <c r="A110" s="8"/>
      <c r="B110" s="150" t="s">
        <v>0</v>
      </c>
      <c r="C110" s="147" t="s">
        <v>33</v>
      </c>
      <c r="D110" s="147"/>
      <c r="E110" s="151" t="s">
        <v>33</v>
      </c>
      <c r="F110" s="151" t="s">
        <v>33</v>
      </c>
      <c r="G110" s="151" t="s">
        <v>34</v>
      </c>
      <c r="H110" s="151" t="s">
        <v>35</v>
      </c>
      <c r="I110" s="151"/>
      <c r="J110" s="151"/>
      <c r="K110" s="151"/>
      <c r="L110" s="151"/>
      <c r="M110" s="199"/>
      <c r="N110" s="136"/>
      <c r="O110" s="15"/>
      <c r="P110" s="16"/>
      <c r="Q110" s="16"/>
      <c r="R110" s="16"/>
      <c r="S110" s="16"/>
    </row>
    <row r="111" spans="1:19" ht="14.25">
      <c r="A111" s="14">
        <v>1</v>
      </c>
      <c r="B111" s="161" t="s">
        <v>265</v>
      </c>
      <c r="C111" s="151">
        <v>55</v>
      </c>
      <c r="D111" s="151" t="s">
        <v>11</v>
      </c>
      <c r="E111" s="151">
        <v>1</v>
      </c>
      <c r="F111" s="151">
        <v>40</v>
      </c>
      <c r="G111" s="153">
        <f>Q5</f>
        <v>6.4</v>
      </c>
      <c r="H111" s="153">
        <f>G111*E111</f>
        <v>6.4</v>
      </c>
      <c r="I111" s="153"/>
      <c r="J111" s="153"/>
      <c r="K111" s="153"/>
      <c r="L111" s="153"/>
      <c r="M111" s="199"/>
      <c r="N111" s="136"/>
      <c r="O111" s="15"/>
      <c r="P111" s="16"/>
      <c r="Q111" s="16"/>
      <c r="R111" s="16"/>
      <c r="S111" s="16"/>
    </row>
    <row r="112" spans="1:19" ht="14.25">
      <c r="A112" s="14"/>
      <c r="B112" s="162"/>
      <c r="C112" s="151"/>
      <c r="D112" s="151" t="s">
        <v>10</v>
      </c>
      <c r="E112" s="151">
        <v>15</v>
      </c>
      <c r="F112" s="151">
        <v>15</v>
      </c>
      <c r="G112" s="152">
        <f>Q10</f>
        <v>47</v>
      </c>
      <c r="H112" s="153">
        <f aca="true" t="shared" si="7" ref="H112:H118">G112*E112/1000</f>
        <v>0.71</v>
      </c>
      <c r="I112" s="153"/>
      <c r="J112" s="153"/>
      <c r="K112" s="153"/>
      <c r="L112" s="153"/>
      <c r="M112" s="199"/>
      <c r="N112" s="136"/>
      <c r="O112" s="15"/>
      <c r="P112" s="16"/>
      <c r="Q112" s="16"/>
      <c r="R112" s="16"/>
      <c r="S112" s="16"/>
    </row>
    <row r="113" spans="1:19" ht="14.25">
      <c r="A113" s="14"/>
      <c r="B113" s="162"/>
      <c r="C113" s="156"/>
      <c r="D113" s="151" t="s">
        <v>29</v>
      </c>
      <c r="E113" s="151">
        <v>5</v>
      </c>
      <c r="F113" s="151">
        <v>5</v>
      </c>
      <c r="G113" s="152">
        <f>Q11</f>
        <v>343</v>
      </c>
      <c r="H113" s="153">
        <f t="shared" si="7"/>
        <v>1.72</v>
      </c>
      <c r="I113" s="153">
        <v>5.42</v>
      </c>
      <c r="J113" s="153">
        <v>10.08</v>
      </c>
      <c r="K113" s="153">
        <v>0.99</v>
      </c>
      <c r="L113" s="153">
        <v>116.36</v>
      </c>
      <c r="M113" s="199">
        <v>467</v>
      </c>
      <c r="N113" s="136">
        <f>(I113+K113)*4+J113*9</f>
        <v>116.36</v>
      </c>
      <c r="O113" s="15"/>
      <c r="P113" s="16"/>
      <c r="Q113" s="16"/>
      <c r="R113" s="16"/>
      <c r="S113" s="16"/>
    </row>
    <row r="114" spans="1:19" ht="14.25">
      <c r="A114" s="14">
        <v>3</v>
      </c>
      <c r="B114" s="155" t="s">
        <v>36</v>
      </c>
      <c r="C114" s="156">
        <v>30</v>
      </c>
      <c r="D114" s="151" t="s">
        <v>20</v>
      </c>
      <c r="E114" s="151">
        <v>31</v>
      </c>
      <c r="F114" s="151">
        <v>31</v>
      </c>
      <c r="G114" s="152">
        <f>Q56</f>
        <v>51</v>
      </c>
      <c r="H114" s="153">
        <f t="shared" si="7"/>
        <v>1.58</v>
      </c>
      <c r="I114" s="153">
        <v>2.01</v>
      </c>
      <c r="J114" s="153">
        <v>0.21</v>
      </c>
      <c r="K114" s="153">
        <v>15.09</v>
      </c>
      <c r="L114" s="153">
        <v>70.29</v>
      </c>
      <c r="M114" s="199"/>
      <c r="N114" s="136">
        <f>(I114+K114)*4+J114*9</f>
        <v>70.29</v>
      </c>
      <c r="O114" s="15"/>
      <c r="P114" s="16"/>
      <c r="Q114" s="16"/>
      <c r="R114" s="16"/>
      <c r="S114" s="16"/>
    </row>
    <row r="115" spans="1:19" ht="14.25">
      <c r="A115" s="14">
        <v>4</v>
      </c>
      <c r="B115" s="155" t="s">
        <v>69</v>
      </c>
      <c r="C115" s="156">
        <v>10</v>
      </c>
      <c r="D115" s="151" t="s">
        <v>29</v>
      </c>
      <c r="E115" s="151">
        <v>10</v>
      </c>
      <c r="F115" s="151">
        <v>10</v>
      </c>
      <c r="G115" s="152">
        <f>Q11</f>
        <v>343</v>
      </c>
      <c r="H115" s="153">
        <f t="shared" si="7"/>
        <v>3.43</v>
      </c>
      <c r="I115" s="153"/>
      <c r="J115" s="153"/>
      <c r="K115" s="153"/>
      <c r="L115" s="153"/>
      <c r="M115" s="199"/>
      <c r="N115" s="136"/>
      <c r="O115" s="15"/>
      <c r="P115" s="16"/>
      <c r="Q115" s="16"/>
      <c r="R115" s="16"/>
      <c r="S115" s="16"/>
    </row>
    <row r="116" spans="1:19" ht="14.25">
      <c r="A116" s="14">
        <v>5</v>
      </c>
      <c r="B116" s="155" t="s">
        <v>14</v>
      </c>
      <c r="C116" s="156">
        <v>200</v>
      </c>
      <c r="D116" s="151" t="s">
        <v>15</v>
      </c>
      <c r="E116" s="151">
        <v>1</v>
      </c>
      <c r="F116" s="151">
        <v>1</v>
      </c>
      <c r="G116" s="163">
        <f>Q54</f>
        <v>330</v>
      </c>
      <c r="H116" s="153">
        <f t="shared" si="7"/>
        <v>0.33</v>
      </c>
      <c r="I116" s="153"/>
      <c r="J116" s="153"/>
      <c r="K116" s="153"/>
      <c r="L116" s="153"/>
      <c r="M116" s="199"/>
      <c r="N116" s="136"/>
      <c r="O116" s="15"/>
      <c r="P116" s="16"/>
      <c r="Q116" s="16"/>
      <c r="R116" s="16"/>
      <c r="S116" s="16"/>
    </row>
    <row r="117" spans="1:19" ht="14.25">
      <c r="A117" s="14"/>
      <c r="B117" s="155"/>
      <c r="C117" s="156"/>
      <c r="D117" s="151" t="s">
        <v>2</v>
      </c>
      <c r="E117" s="151">
        <v>15</v>
      </c>
      <c r="F117" s="151">
        <v>15</v>
      </c>
      <c r="G117" s="163">
        <f>Q46</f>
        <v>47</v>
      </c>
      <c r="H117" s="153">
        <f t="shared" si="7"/>
        <v>0.71</v>
      </c>
      <c r="I117" s="153">
        <v>0</v>
      </c>
      <c r="J117" s="153">
        <v>0</v>
      </c>
      <c r="K117" s="153">
        <v>14.92</v>
      </c>
      <c r="L117" s="153">
        <v>59.68</v>
      </c>
      <c r="M117" s="199">
        <v>1009</v>
      </c>
      <c r="N117" s="136">
        <f>(I117+K117)*4+J117*9</f>
        <v>59.68</v>
      </c>
      <c r="O117" s="98"/>
      <c r="P117" s="16"/>
      <c r="Q117" s="16"/>
      <c r="R117" s="16"/>
      <c r="S117" s="16"/>
    </row>
    <row r="118" spans="1:19" ht="14.25">
      <c r="A118" s="4"/>
      <c r="B118" s="169"/>
      <c r="C118" s="151"/>
      <c r="D118" s="151" t="s">
        <v>204</v>
      </c>
      <c r="E118" s="151">
        <v>1</v>
      </c>
      <c r="F118" s="151">
        <v>1</v>
      </c>
      <c r="G118" s="151">
        <f>Q50</f>
        <v>15</v>
      </c>
      <c r="H118" s="153">
        <f t="shared" si="7"/>
        <v>0.02</v>
      </c>
      <c r="I118" s="153"/>
      <c r="J118" s="153"/>
      <c r="K118" s="153"/>
      <c r="L118" s="153"/>
      <c r="M118" s="199"/>
      <c r="N118" s="136"/>
      <c r="O118" s="16"/>
      <c r="P118" s="16"/>
      <c r="Q118" s="16"/>
      <c r="R118" s="16"/>
      <c r="S118" s="16"/>
    </row>
    <row r="119" spans="1:18" ht="15">
      <c r="A119" s="14"/>
      <c r="B119" s="155"/>
      <c r="C119" s="151"/>
      <c r="D119" s="151"/>
      <c r="E119" s="151"/>
      <c r="F119" s="151"/>
      <c r="G119" s="163"/>
      <c r="H119" s="158">
        <f>SUM(H111:H118)</f>
        <v>14.9</v>
      </c>
      <c r="I119" s="158">
        <f>SUM(I110:I118)</f>
        <v>7.43</v>
      </c>
      <c r="J119" s="158">
        <f>SUM(J110:J118)</f>
        <v>10.29</v>
      </c>
      <c r="K119" s="158">
        <f>SUM(K110:K118)</f>
        <v>31</v>
      </c>
      <c r="L119" s="158">
        <f>SUM(L110:L118)</f>
        <v>246.33</v>
      </c>
      <c r="M119" s="214"/>
      <c r="N119" s="136">
        <f>(I119+K119)*4+J119*9</f>
        <v>246.33</v>
      </c>
      <c r="O119" s="6"/>
      <c r="P119" s="6"/>
      <c r="Q119" s="6"/>
      <c r="R119" s="6"/>
    </row>
    <row r="120" spans="1:18" ht="15">
      <c r="A120" s="14"/>
      <c r="B120" s="159" t="s">
        <v>5</v>
      </c>
      <c r="C120" s="147"/>
      <c r="D120" s="147"/>
      <c r="E120" s="151"/>
      <c r="F120" s="151"/>
      <c r="G120" s="151"/>
      <c r="H120" s="153"/>
      <c r="I120" s="153"/>
      <c r="J120" s="153"/>
      <c r="K120" s="153"/>
      <c r="L120" s="153"/>
      <c r="M120" s="199"/>
      <c r="N120" s="136"/>
      <c r="O120" s="6"/>
      <c r="P120" s="6"/>
      <c r="Q120" s="6"/>
      <c r="R120" s="6"/>
    </row>
    <row r="121" spans="1:18" ht="14.25">
      <c r="A121" s="4">
        <v>1</v>
      </c>
      <c r="B121" s="179" t="s">
        <v>148</v>
      </c>
      <c r="C121" s="180" t="s">
        <v>226</v>
      </c>
      <c r="D121" s="180" t="s">
        <v>16</v>
      </c>
      <c r="E121" s="151">
        <v>50</v>
      </c>
      <c r="F121" s="151">
        <v>40</v>
      </c>
      <c r="G121" s="163">
        <f>Q20</f>
        <v>32</v>
      </c>
      <c r="H121" s="153">
        <f aca="true" t="shared" si="8" ref="H121:H128">G121*E121/1000</f>
        <v>1.6</v>
      </c>
      <c r="I121" s="153"/>
      <c r="J121" s="153"/>
      <c r="K121" s="153"/>
      <c r="L121" s="153"/>
      <c r="M121" s="199"/>
      <c r="N121" s="136"/>
      <c r="O121" s="6"/>
      <c r="P121" s="6"/>
      <c r="Q121" s="6"/>
      <c r="R121" s="6"/>
    </row>
    <row r="122" spans="1:14" ht="14.25">
      <c r="A122" s="4"/>
      <c r="B122" s="179" t="s">
        <v>149</v>
      </c>
      <c r="C122" s="180"/>
      <c r="D122" s="180" t="s">
        <v>18</v>
      </c>
      <c r="E122" s="151">
        <v>25</v>
      </c>
      <c r="F122" s="151">
        <v>20</v>
      </c>
      <c r="G122" s="163">
        <f>Q17</f>
        <v>32</v>
      </c>
      <c r="H122" s="153">
        <f t="shared" si="8"/>
        <v>0.8</v>
      </c>
      <c r="I122" s="153"/>
      <c r="J122" s="153"/>
      <c r="K122" s="153"/>
      <c r="L122" s="153"/>
      <c r="M122" s="199"/>
      <c r="N122" s="136"/>
    </row>
    <row r="123" spans="1:14" ht="14.25">
      <c r="A123" s="4"/>
      <c r="B123" s="181"/>
      <c r="C123" s="180"/>
      <c r="D123" s="180" t="s">
        <v>7</v>
      </c>
      <c r="E123" s="151">
        <v>33</v>
      </c>
      <c r="F123" s="151">
        <v>24</v>
      </c>
      <c r="G123" s="163">
        <f>Q16</f>
        <v>32</v>
      </c>
      <c r="H123" s="153">
        <f t="shared" si="8"/>
        <v>1.06</v>
      </c>
      <c r="I123" s="153"/>
      <c r="J123" s="153"/>
      <c r="K123" s="153"/>
      <c r="L123" s="153"/>
      <c r="M123" s="199"/>
      <c r="N123" s="136"/>
    </row>
    <row r="124" spans="1:14" ht="14.25">
      <c r="A124" s="4"/>
      <c r="B124" s="181"/>
      <c r="C124" s="180"/>
      <c r="D124" s="180" t="s">
        <v>8</v>
      </c>
      <c r="E124" s="151">
        <v>13</v>
      </c>
      <c r="F124" s="151">
        <v>10</v>
      </c>
      <c r="G124" s="163">
        <f>Q19</f>
        <v>42</v>
      </c>
      <c r="H124" s="153">
        <f t="shared" si="8"/>
        <v>0.55</v>
      </c>
      <c r="I124" s="153"/>
      <c r="J124" s="153"/>
      <c r="K124" s="153"/>
      <c r="L124" s="153"/>
      <c r="M124" s="199"/>
      <c r="N124" s="136"/>
    </row>
    <row r="125" spans="1:14" ht="14.25">
      <c r="A125" s="4"/>
      <c r="B125" s="181"/>
      <c r="C125" s="180"/>
      <c r="D125" s="180" t="s">
        <v>6</v>
      </c>
      <c r="E125" s="151">
        <v>12</v>
      </c>
      <c r="F125" s="151">
        <v>10</v>
      </c>
      <c r="G125" s="163">
        <f>Q18</f>
        <v>33</v>
      </c>
      <c r="H125" s="153">
        <f t="shared" si="8"/>
        <v>0.4</v>
      </c>
      <c r="I125" s="153"/>
      <c r="J125" s="153"/>
      <c r="K125" s="153"/>
      <c r="L125" s="153"/>
      <c r="M125" s="199"/>
      <c r="N125" s="136"/>
    </row>
    <row r="126" spans="1:14" ht="14.25">
      <c r="A126" s="4"/>
      <c r="B126" s="181"/>
      <c r="C126" s="180"/>
      <c r="D126" s="180" t="s">
        <v>28</v>
      </c>
      <c r="E126" s="151">
        <v>3</v>
      </c>
      <c r="F126" s="151">
        <v>3</v>
      </c>
      <c r="G126" s="163">
        <f>Q24</f>
        <v>80</v>
      </c>
      <c r="H126" s="153">
        <f t="shared" si="8"/>
        <v>0.24</v>
      </c>
      <c r="I126" s="153"/>
      <c r="J126" s="153"/>
      <c r="K126" s="153"/>
      <c r="L126" s="153"/>
      <c r="M126" s="199"/>
      <c r="N126" s="136"/>
    </row>
    <row r="127" spans="1:14" ht="14.25">
      <c r="A127" s="4"/>
      <c r="B127" s="181"/>
      <c r="C127" s="180"/>
      <c r="D127" s="180" t="s">
        <v>27</v>
      </c>
      <c r="E127" s="151">
        <v>5</v>
      </c>
      <c r="F127" s="151">
        <v>5</v>
      </c>
      <c r="G127" s="163">
        <f>Q33</f>
        <v>90</v>
      </c>
      <c r="H127" s="153">
        <f t="shared" si="8"/>
        <v>0.45</v>
      </c>
      <c r="I127" s="153">
        <v>2.82</v>
      </c>
      <c r="J127" s="153">
        <v>5.22</v>
      </c>
      <c r="K127" s="153">
        <v>12.74</v>
      </c>
      <c r="L127" s="153">
        <v>109.22</v>
      </c>
      <c r="M127" s="199">
        <v>176</v>
      </c>
      <c r="N127" s="136">
        <f>(I127+K127)*4+J127*9</f>
        <v>109.22</v>
      </c>
    </row>
    <row r="128" spans="1:14" ht="14.25">
      <c r="A128" s="4"/>
      <c r="B128" s="181"/>
      <c r="C128" s="180"/>
      <c r="D128" s="180" t="s">
        <v>9</v>
      </c>
      <c r="E128" s="151">
        <v>10</v>
      </c>
      <c r="F128" s="151">
        <v>10</v>
      </c>
      <c r="G128" s="163">
        <f>Q12</f>
        <v>141</v>
      </c>
      <c r="H128" s="153">
        <f t="shared" si="8"/>
        <v>1.41</v>
      </c>
      <c r="I128" s="153">
        <v>0.21</v>
      </c>
      <c r="J128" s="153">
        <v>2.82</v>
      </c>
      <c r="K128" s="153">
        <v>0.31</v>
      </c>
      <c r="L128" s="153">
        <v>27.46</v>
      </c>
      <c r="M128" s="199"/>
      <c r="N128" s="136">
        <f>(I128+K128)*4+J128*9</f>
        <v>27.46</v>
      </c>
    </row>
    <row r="129" spans="1:14" ht="14.25">
      <c r="A129" s="14">
        <v>2</v>
      </c>
      <c r="B129" s="169" t="s">
        <v>237</v>
      </c>
      <c r="C129" s="151" t="s">
        <v>263</v>
      </c>
      <c r="D129" s="151" t="s">
        <v>238</v>
      </c>
      <c r="E129" s="151">
        <v>112</v>
      </c>
      <c r="F129" s="151">
        <v>98</v>
      </c>
      <c r="G129" s="151">
        <f>Q7</f>
        <v>183</v>
      </c>
      <c r="H129" s="153">
        <f>E129*G129/1000</f>
        <v>20.5</v>
      </c>
      <c r="I129" s="153">
        <v>8.83</v>
      </c>
      <c r="J129" s="153">
        <v>8.09</v>
      </c>
      <c r="K129" s="153">
        <v>2.2</v>
      </c>
      <c r="L129" s="153">
        <v>116.93</v>
      </c>
      <c r="M129" s="199">
        <v>301</v>
      </c>
      <c r="N129" s="136">
        <f>(I129+K129)*4+J129*9</f>
        <v>116.93</v>
      </c>
    </row>
    <row r="130" spans="1:14" ht="14.25">
      <c r="A130" s="14"/>
      <c r="B130" s="169"/>
      <c r="C130" s="151"/>
      <c r="D130" s="147" t="s">
        <v>9</v>
      </c>
      <c r="E130" s="151">
        <v>12</v>
      </c>
      <c r="F130" s="151">
        <v>12</v>
      </c>
      <c r="G130" s="151">
        <f>Q12</f>
        <v>141</v>
      </c>
      <c r="H130" s="153">
        <f>E130*G130/1000</f>
        <v>1.69</v>
      </c>
      <c r="I130" s="153"/>
      <c r="J130" s="153"/>
      <c r="K130" s="153"/>
      <c r="L130" s="153"/>
      <c r="M130" s="199"/>
      <c r="N130" s="136"/>
    </row>
    <row r="131" spans="1:14" ht="14.25">
      <c r="A131" s="14"/>
      <c r="B131" s="169"/>
      <c r="C131" s="151"/>
      <c r="D131" s="147" t="s">
        <v>80</v>
      </c>
      <c r="E131" s="151">
        <v>5</v>
      </c>
      <c r="F131" s="151">
        <v>5</v>
      </c>
      <c r="G131" s="151">
        <f>Q36</f>
        <v>31</v>
      </c>
      <c r="H131" s="153">
        <f>E131*G131/1000</f>
        <v>0.16</v>
      </c>
      <c r="I131" s="153"/>
      <c r="J131" s="153"/>
      <c r="K131" s="153"/>
      <c r="L131" s="153"/>
      <c r="M131" s="199"/>
      <c r="N131" s="136"/>
    </row>
    <row r="132" spans="1:15" ht="14.25">
      <c r="A132" s="14"/>
      <c r="B132" s="169"/>
      <c r="C132" s="151"/>
      <c r="D132" s="147" t="s">
        <v>28</v>
      </c>
      <c r="E132" s="151">
        <v>5</v>
      </c>
      <c r="F132" s="151">
        <v>5</v>
      </c>
      <c r="G132" s="168">
        <f>Q24</f>
        <v>80</v>
      </c>
      <c r="H132" s="153">
        <f>G132*E132/1000</f>
        <v>0.4</v>
      </c>
      <c r="I132" s="153">
        <v>0.88</v>
      </c>
      <c r="J132" s="153">
        <v>2.5</v>
      </c>
      <c r="K132" s="153">
        <v>3.51</v>
      </c>
      <c r="L132" s="153">
        <v>40.06</v>
      </c>
      <c r="M132" s="199">
        <v>355</v>
      </c>
      <c r="N132" s="136">
        <f>(I132+K132)*4+J132*9</f>
        <v>40.06</v>
      </c>
      <c r="O132" s="32"/>
    </row>
    <row r="133" spans="1:14" ht="14.25">
      <c r="A133" s="14">
        <v>3</v>
      </c>
      <c r="B133" s="169" t="s">
        <v>227</v>
      </c>
      <c r="C133" s="151">
        <v>150</v>
      </c>
      <c r="D133" s="147" t="s">
        <v>221</v>
      </c>
      <c r="E133" s="151">
        <v>51</v>
      </c>
      <c r="F133" s="151">
        <v>51</v>
      </c>
      <c r="G133" s="163">
        <f>Q37</f>
        <v>75</v>
      </c>
      <c r="H133" s="153">
        <f>G133*E133/1000</f>
        <v>3.83</v>
      </c>
      <c r="I133" s="153"/>
      <c r="J133" s="153"/>
      <c r="K133" s="153"/>
      <c r="L133" s="153"/>
      <c r="M133" s="199"/>
      <c r="N133" s="136"/>
    </row>
    <row r="134" spans="1:14" ht="14.25">
      <c r="A134" s="14"/>
      <c r="B134" s="169"/>
      <c r="C134" s="151"/>
      <c r="D134" s="147" t="s">
        <v>29</v>
      </c>
      <c r="E134" s="151">
        <v>5</v>
      </c>
      <c r="F134" s="151">
        <v>5</v>
      </c>
      <c r="G134" s="163">
        <f>Q11</f>
        <v>343</v>
      </c>
      <c r="H134" s="153">
        <f>G134*E134/1000</f>
        <v>1.72</v>
      </c>
      <c r="I134" s="153">
        <v>8.55</v>
      </c>
      <c r="J134" s="153">
        <v>7.23</v>
      </c>
      <c r="K134" s="153">
        <v>41.17</v>
      </c>
      <c r="L134" s="153">
        <v>263.95</v>
      </c>
      <c r="M134" s="199">
        <v>744</v>
      </c>
      <c r="N134" s="136">
        <f>(I134+K134)*4+J134*9</f>
        <v>263.95</v>
      </c>
    </row>
    <row r="135" spans="1:14" ht="14.25">
      <c r="A135" s="14">
        <v>4</v>
      </c>
      <c r="B135" s="155" t="s">
        <v>36</v>
      </c>
      <c r="C135" s="151">
        <v>50</v>
      </c>
      <c r="D135" s="151" t="s">
        <v>20</v>
      </c>
      <c r="E135" s="151">
        <v>50</v>
      </c>
      <c r="F135" s="151">
        <v>50</v>
      </c>
      <c r="G135" s="151">
        <f>Q56</f>
        <v>51</v>
      </c>
      <c r="H135" s="153">
        <f>E135*G135/1000</f>
        <v>2.55</v>
      </c>
      <c r="I135" s="153">
        <v>3.35</v>
      </c>
      <c r="J135" s="153">
        <v>0.35</v>
      </c>
      <c r="K135" s="153">
        <v>25.15</v>
      </c>
      <c r="L135" s="153">
        <v>117.15</v>
      </c>
      <c r="M135" s="199"/>
      <c r="N135" s="136">
        <f>(I135+K135)*4+J135*9</f>
        <v>117.15</v>
      </c>
    </row>
    <row r="136" spans="1:14" ht="14.25">
      <c r="A136" s="4">
        <v>5</v>
      </c>
      <c r="B136" s="169" t="s">
        <v>26</v>
      </c>
      <c r="C136" s="151">
        <v>200</v>
      </c>
      <c r="D136" s="151" t="s">
        <v>21</v>
      </c>
      <c r="E136" s="151">
        <v>15</v>
      </c>
      <c r="F136" s="151">
        <v>15</v>
      </c>
      <c r="G136" s="151">
        <f>Q29</f>
        <v>96</v>
      </c>
      <c r="H136" s="182">
        <f>E136*G136/1000</f>
        <v>1.44</v>
      </c>
      <c r="I136" s="153"/>
      <c r="J136" s="153"/>
      <c r="K136" s="153"/>
      <c r="L136" s="153"/>
      <c r="M136" s="199"/>
      <c r="N136" s="136"/>
    </row>
    <row r="137" spans="1:14" ht="14.25">
      <c r="A137" s="4"/>
      <c r="B137" s="151"/>
      <c r="C137" s="151"/>
      <c r="D137" s="151" t="s">
        <v>2</v>
      </c>
      <c r="E137" s="151">
        <v>15</v>
      </c>
      <c r="F137" s="151">
        <v>15</v>
      </c>
      <c r="G137" s="151">
        <f>Q46</f>
        <v>47</v>
      </c>
      <c r="H137" s="182">
        <f>E137*G137/1000</f>
        <v>0.71</v>
      </c>
      <c r="I137" s="153">
        <v>1.04</v>
      </c>
      <c r="J137" s="153">
        <v>0</v>
      </c>
      <c r="K137" s="153">
        <v>26.96</v>
      </c>
      <c r="L137" s="153">
        <v>112</v>
      </c>
      <c r="M137" s="199">
        <v>933</v>
      </c>
      <c r="N137" s="136">
        <f>(I137+K137)*4+J137*9</f>
        <v>112</v>
      </c>
    </row>
    <row r="138" spans="1:14" ht="14.25">
      <c r="A138" s="14"/>
      <c r="B138" s="151"/>
      <c r="C138" s="151"/>
      <c r="D138" s="151" t="s">
        <v>160</v>
      </c>
      <c r="E138" s="151">
        <v>0.0005</v>
      </c>
      <c r="F138" s="151">
        <v>0.0005</v>
      </c>
      <c r="G138" s="151"/>
      <c r="H138" s="182"/>
      <c r="I138" s="153"/>
      <c r="J138" s="153"/>
      <c r="K138" s="153"/>
      <c r="L138" s="153"/>
      <c r="M138" s="199"/>
      <c r="N138" s="136"/>
    </row>
    <row r="139" spans="1:14" ht="14.25">
      <c r="A139" s="14"/>
      <c r="B139" s="151"/>
      <c r="C139" s="151"/>
      <c r="D139" s="151" t="s">
        <v>204</v>
      </c>
      <c r="E139" s="151">
        <v>5</v>
      </c>
      <c r="F139" s="151">
        <v>5</v>
      </c>
      <c r="G139" s="151">
        <f>Q50</f>
        <v>15</v>
      </c>
      <c r="H139" s="182">
        <f>E139*G139/1000</f>
        <v>0.08</v>
      </c>
      <c r="I139" s="153"/>
      <c r="J139" s="153"/>
      <c r="K139" s="153"/>
      <c r="L139" s="153"/>
      <c r="M139" s="199"/>
      <c r="N139" s="136"/>
    </row>
    <row r="140" spans="1:14" ht="14.25">
      <c r="A140" s="14"/>
      <c r="B140" s="151"/>
      <c r="C140" s="151"/>
      <c r="D140" s="151" t="s">
        <v>147</v>
      </c>
      <c r="E140" s="151">
        <v>0.02</v>
      </c>
      <c r="F140" s="151">
        <v>0.02</v>
      </c>
      <c r="G140" s="151">
        <f>Q55</f>
        <v>373</v>
      </c>
      <c r="H140" s="182">
        <f>E140*G140/1000</f>
        <v>0.01</v>
      </c>
      <c r="I140" s="153"/>
      <c r="J140" s="153"/>
      <c r="K140" s="153"/>
      <c r="L140" s="153"/>
      <c r="M140" s="199"/>
      <c r="N140" s="136"/>
    </row>
    <row r="141" spans="1:14" ht="15">
      <c r="A141" s="14"/>
      <c r="B141" s="151"/>
      <c r="C141" s="151"/>
      <c r="D141" s="151"/>
      <c r="E141" s="151"/>
      <c r="F141" s="151"/>
      <c r="G141" s="163"/>
      <c r="H141" s="158">
        <f>SUM(H121:H140)</f>
        <v>39.6</v>
      </c>
      <c r="I141" s="158">
        <f>SUM(I121:I140)</f>
        <v>25.68</v>
      </c>
      <c r="J141" s="158">
        <f>SUM(J121:J140)</f>
        <v>26.21</v>
      </c>
      <c r="K141" s="158">
        <f>SUM(K121:K140)</f>
        <v>112.04</v>
      </c>
      <c r="L141" s="158">
        <f>SUM(L121:L140)</f>
        <v>786.77</v>
      </c>
      <c r="M141" s="214"/>
      <c r="N141" s="136">
        <f>(I141+K141)*4+J141*9</f>
        <v>786.77</v>
      </c>
    </row>
    <row r="142" spans="1:14" ht="15">
      <c r="A142" s="4"/>
      <c r="B142" s="159" t="s">
        <v>161</v>
      </c>
      <c r="C142" s="151"/>
      <c r="D142" s="151"/>
      <c r="E142" s="151"/>
      <c r="F142" s="151"/>
      <c r="G142" s="163"/>
      <c r="H142" s="166"/>
      <c r="I142" s="166"/>
      <c r="J142" s="166"/>
      <c r="K142" s="166"/>
      <c r="L142" s="166"/>
      <c r="M142" s="215"/>
      <c r="N142" s="136"/>
    </row>
    <row r="143" spans="1:14" ht="15">
      <c r="A143" s="4">
        <v>1</v>
      </c>
      <c r="B143" s="169" t="s">
        <v>205</v>
      </c>
      <c r="C143" s="151">
        <v>90</v>
      </c>
      <c r="D143" s="151" t="s">
        <v>80</v>
      </c>
      <c r="E143" s="151">
        <v>64</v>
      </c>
      <c r="F143" s="151">
        <v>64</v>
      </c>
      <c r="G143" s="163">
        <f>Q36</f>
        <v>31</v>
      </c>
      <c r="H143" s="182">
        <f>E143*G143/1000</f>
        <v>1.98</v>
      </c>
      <c r="I143" s="166"/>
      <c r="J143" s="166"/>
      <c r="K143" s="166"/>
      <c r="L143" s="166"/>
      <c r="M143" s="215"/>
      <c r="N143" s="136"/>
    </row>
    <row r="144" spans="1:14" ht="15">
      <c r="A144" s="4"/>
      <c r="B144" s="151"/>
      <c r="C144" s="151"/>
      <c r="D144" s="151" t="s">
        <v>2</v>
      </c>
      <c r="E144" s="151">
        <v>7</v>
      </c>
      <c r="F144" s="151">
        <v>7</v>
      </c>
      <c r="G144" s="163">
        <f>Q46</f>
        <v>47</v>
      </c>
      <c r="H144" s="182">
        <f aca="true" t="shared" si="9" ref="H144:H151">E144*G144/1000</f>
        <v>0.33</v>
      </c>
      <c r="I144" s="166"/>
      <c r="J144" s="166"/>
      <c r="K144" s="166"/>
      <c r="L144" s="166"/>
      <c r="M144" s="215"/>
      <c r="N144" s="136"/>
    </row>
    <row r="145" spans="1:14" ht="15">
      <c r="A145" s="4"/>
      <c r="B145" s="151"/>
      <c r="C145" s="151"/>
      <c r="D145" s="151" t="s">
        <v>10</v>
      </c>
      <c r="E145" s="151">
        <v>22</v>
      </c>
      <c r="F145" s="151">
        <v>22</v>
      </c>
      <c r="G145" s="163">
        <f>Q10</f>
        <v>47</v>
      </c>
      <c r="H145" s="182">
        <f t="shared" si="9"/>
        <v>1.03</v>
      </c>
      <c r="I145" s="166"/>
      <c r="J145" s="166"/>
      <c r="K145" s="166"/>
      <c r="L145" s="166"/>
      <c r="M145" s="215"/>
      <c r="N145" s="136"/>
    </row>
    <row r="146" spans="1:14" ht="15">
      <c r="A146" s="4"/>
      <c r="B146" s="151"/>
      <c r="C146" s="151"/>
      <c r="D146" s="151" t="s">
        <v>29</v>
      </c>
      <c r="E146" s="151">
        <v>4</v>
      </c>
      <c r="F146" s="151">
        <v>4</v>
      </c>
      <c r="G146" s="163">
        <f>Q11</f>
        <v>343</v>
      </c>
      <c r="H146" s="182">
        <f t="shared" si="9"/>
        <v>1.37</v>
      </c>
      <c r="I146" s="166"/>
      <c r="J146" s="166"/>
      <c r="K146" s="166"/>
      <c r="L146" s="166"/>
      <c r="M146" s="215"/>
      <c r="N146" s="136"/>
    </row>
    <row r="147" spans="1:14" ht="15">
      <c r="A147" s="4"/>
      <c r="B147" s="151"/>
      <c r="C147" s="151"/>
      <c r="D147" s="151" t="s">
        <v>27</v>
      </c>
      <c r="E147" s="151">
        <v>5</v>
      </c>
      <c r="F147" s="151">
        <v>5</v>
      </c>
      <c r="G147" s="163">
        <f>Q33</f>
        <v>90</v>
      </c>
      <c r="H147" s="182">
        <f t="shared" si="9"/>
        <v>0.45</v>
      </c>
      <c r="I147" s="166"/>
      <c r="J147" s="166"/>
      <c r="K147" s="166"/>
      <c r="L147" s="166"/>
      <c r="M147" s="215"/>
      <c r="N147" s="136"/>
    </row>
    <row r="148" spans="1:14" ht="15">
      <c r="A148" s="4"/>
      <c r="B148" s="151"/>
      <c r="C148" s="151"/>
      <c r="D148" s="151" t="s">
        <v>11</v>
      </c>
      <c r="E148" s="151">
        <v>0.18</v>
      </c>
      <c r="F148" s="151">
        <v>0.18</v>
      </c>
      <c r="G148" s="168">
        <f>Q5</f>
        <v>6.4</v>
      </c>
      <c r="H148" s="182">
        <f>E148*G148</f>
        <v>1.15</v>
      </c>
      <c r="I148" s="166"/>
      <c r="J148" s="166"/>
      <c r="K148" s="166"/>
      <c r="L148" s="166"/>
      <c r="M148" s="215"/>
      <c r="N148" s="136"/>
    </row>
    <row r="149" spans="1:14" ht="15">
      <c r="A149" s="4"/>
      <c r="B149" s="151"/>
      <c r="C149" s="151"/>
      <c r="D149" s="151" t="s">
        <v>12</v>
      </c>
      <c r="E149" s="151">
        <v>0.6</v>
      </c>
      <c r="F149" s="151">
        <v>0.6</v>
      </c>
      <c r="G149" s="163">
        <f>Q49</f>
        <v>290</v>
      </c>
      <c r="H149" s="182">
        <f t="shared" si="9"/>
        <v>0.17</v>
      </c>
      <c r="I149" s="166"/>
      <c r="J149" s="166"/>
      <c r="K149" s="166"/>
      <c r="L149" s="166"/>
      <c r="M149" s="215"/>
      <c r="N149" s="136"/>
    </row>
    <row r="150" spans="1:14" ht="14.25">
      <c r="A150" s="4"/>
      <c r="B150" s="151"/>
      <c r="C150" s="151"/>
      <c r="D150" s="151" t="s">
        <v>204</v>
      </c>
      <c r="E150" s="151">
        <v>1</v>
      </c>
      <c r="F150" s="151">
        <v>1</v>
      </c>
      <c r="G150" s="163">
        <f>Q50</f>
        <v>15</v>
      </c>
      <c r="H150" s="182">
        <f t="shared" si="9"/>
        <v>0.02</v>
      </c>
      <c r="I150" s="168">
        <v>6.45</v>
      </c>
      <c r="J150" s="168">
        <v>8.89</v>
      </c>
      <c r="K150" s="168">
        <v>55.17</v>
      </c>
      <c r="L150" s="168">
        <v>326.49</v>
      </c>
      <c r="M150" s="206">
        <v>281</v>
      </c>
      <c r="N150" s="136">
        <f>(I150+K150)*4+J150*9</f>
        <v>326.49</v>
      </c>
    </row>
    <row r="151" spans="1:14" ht="15">
      <c r="A151" s="4">
        <v>2</v>
      </c>
      <c r="B151" s="169" t="s">
        <v>253</v>
      </c>
      <c r="C151" s="151">
        <v>200</v>
      </c>
      <c r="D151" s="151" t="s">
        <v>252</v>
      </c>
      <c r="E151" s="151">
        <v>200</v>
      </c>
      <c r="F151" s="151">
        <v>200</v>
      </c>
      <c r="G151" s="163">
        <f>Q32</f>
        <v>42</v>
      </c>
      <c r="H151" s="182">
        <f t="shared" si="9"/>
        <v>8.4</v>
      </c>
      <c r="I151" s="168">
        <v>1</v>
      </c>
      <c r="J151" s="168">
        <v>0</v>
      </c>
      <c r="K151" s="168">
        <v>23.4</v>
      </c>
      <c r="L151" s="168">
        <v>97.6</v>
      </c>
      <c r="M151" s="215"/>
      <c r="N151" s="136">
        <f>(I151+K151)*4+J151*9</f>
        <v>97.6</v>
      </c>
    </row>
    <row r="152" spans="1:14" ht="15">
      <c r="A152" s="4"/>
      <c r="B152" s="151"/>
      <c r="C152" s="151"/>
      <c r="D152" s="151"/>
      <c r="E152" s="151"/>
      <c r="F152" s="151"/>
      <c r="G152" s="163"/>
      <c r="H152" s="158">
        <f>SUM(H143:H151)</f>
        <v>14.9</v>
      </c>
      <c r="I152" s="158">
        <f>SUM(I143:I151)</f>
        <v>7.45</v>
      </c>
      <c r="J152" s="158">
        <f>SUM(J143:J151)</f>
        <v>8.89</v>
      </c>
      <c r="K152" s="158">
        <f>SUM(K143:K151)</f>
        <v>78.57</v>
      </c>
      <c r="L152" s="158">
        <f>SUM(L143:L151)</f>
        <v>424.09</v>
      </c>
      <c r="M152" s="214"/>
      <c r="N152" s="136">
        <f>(I152+K152)*4+J152*9</f>
        <v>424.09</v>
      </c>
    </row>
    <row r="153" spans="1:14" ht="15">
      <c r="A153" s="230" t="s">
        <v>236</v>
      </c>
      <c r="B153" s="231"/>
      <c r="C153" s="231"/>
      <c r="D153" s="231"/>
      <c r="E153" s="231"/>
      <c r="F153" s="231"/>
      <c r="G153" s="231"/>
      <c r="H153" s="232"/>
      <c r="I153" s="158">
        <f>I119+I141+I152</f>
        <v>40.56</v>
      </c>
      <c r="J153" s="158">
        <f>J119+J141+J152</f>
        <v>45.39</v>
      </c>
      <c r="K153" s="158">
        <f>K119+K141+K152</f>
        <v>221.61</v>
      </c>
      <c r="L153" s="158">
        <f>L119+L141+L152</f>
        <v>1457.19</v>
      </c>
      <c r="M153" s="214"/>
      <c r="N153" s="136">
        <f>(I153+K153)*4+J153*9</f>
        <v>1457.19</v>
      </c>
    </row>
    <row r="154" spans="1:14" ht="15">
      <c r="A154" s="20"/>
      <c r="B154" s="138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219"/>
      <c r="N154" s="136"/>
    </row>
    <row r="155" spans="1:14" ht="15">
      <c r="A155" s="20"/>
      <c r="B155" s="138" t="s">
        <v>73</v>
      </c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219"/>
      <c r="N155" s="136"/>
    </row>
    <row r="156" spans="1:14" ht="28.5">
      <c r="A156" s="3" t="s">
        <v>3</v>
      </c>
      <c r="B156" s="161"/>
      <c r="C156" s="147" t="s">
        <v>4</v>
      </c>
      <c r="D156" s="148" t="s">
        <v>30</v>
      </c>
      <c r="E156" s="149" t="s">
        <v>13</v>
      </c>
      <c r="F156" s="149" t="s">
        <v>60</v>
      </c>
      <c r="G156" s="149" t="s">
        <v>31</v>
      </c>
      <c r="H156" s="149" t="s">
        <v>32</v>
      </c>
      <c r="I156" s="149" t="s">
        <v>74</v>
      </c>
      <c r="J156" s="149" t="s">
        <v>75</v>
      </c>
      <c r="K156" s="149" t="s">
        <v>76</v>
      </c>
      <c r="L156" s="149" t="s">
        <v>77</v>
      </c>
      <c r="M156" s="213" t="s">
        <v>276</v>
      </c>
      <c r="N156" s="136"/>
    </row>
    <row r="157" spans="1:14" ht="15">
      <c r="A157" s="7"/>
      <c r="B157" s="150" t="s">
        <v>0</v>
      </c>
      <c r="C157" s="147" t="s">
        <v>33</v>
      </c>
      <c r="D157" s="147"/>
      <c r="E157" s="151" t="s">
        <v>33</v>
      </c>
      <c r="F157" s="188" t="s">
        <v>33</v>
      </c>
      <c r="G157" s="188" t="s">
        <v>34</v>
      </c>
      <c r="H157" s="180" t="s">
        <v>35</v>
      </c>
      <c r="I157" s="151"/>
      <c r="J157" s="151"/>
      <c r="K157" s="151"/>
      <c r="L157" s="151"/>
      <c r="M157" s="199"/>
      <c r="N157" s="136"/>
    </row>
    <row r="158" spans="1:14" ht="14.25">
      <c r="A158" s="4">
        <v>1</v>
      </c>
      <c r="B158" s="155" t="s">
        <v>145</v>
      </c>
      <c r="C158" s="151">
        <v>200</v>
      </c>
      <c r="D158" s="176" t="s">
        <v>10</v>
      </c>
      <c r="E158" s="176">
        <v>127</v>
      </c>
      <c r="F158" s="176">
        <v>127</v>
      </c>
      <c r="G158" s="153">
        <f>Q10</f>
        <v>47</v>
      </c>
      <c r="H158" s="153">
        <f aca="true" t="shared" si="10" ref="H158:H166">E158*G158/1000</f>
        <v>5.97</v>
      </c>
      <c r="I158" s="153"/>
      <c r="J158" s="153"/>
      <c r="K158" s="153"/>
      <c r="L158" s="153"/>
      <c r="M158" s="199"/>
      <c r="N158" s="136"/>
    </row>
    <row r="159" spans="1:14" ht="14.25">
      <c r="A159" s="4"/>
      <c r="B159" s="155"/>
      <c r="C159" s="156"/>
      <c r="D159" s="176" t="s">
        <v>124</v>
      </c>
      <c r="E159" s="176">
        <v>25</v>
      </c>
      <c r="F159" s="189">
        <v>25</v>
      </c>
      <c r="G159" s="151">
        <f>Q39</f>
        <v>54</v>
      </c>
      <c r="H159" s="153">
        <f t="shared" si="10"/>
        <v>1.35</v>
      </c>
      <c r="I159" s="153"/>
      <c r="J159" s="153"/>
      <c r="K159" s="153"/>
      <c r="L159" s="153"/>
      <c r="M159" s="199"/>
      <c r="N159" s="136"/>
    </row>
    <row r="160" spans="1:14" ht="14.25">
      <c r="A160" s="4"/>
      <c r="B160" s="155"/>
      <c r="C160" s="156"/>
      <c r="D160" s="176" t="s">
        <v>2</v>
      </c>
      <c r="E160" s="176">
        <v>5</v>
      </c>
      <c r="F160" s="189">
        <v>5</v>
      </c>
      <c r="G160" s="151">
        <f>Q46</f>
        <v>47</v>
      </c>
      <c r="H160" s="153">
        <f t="shared" si="10"/>
        <v>0.24</v>
      </c>
      <c r="I160" s="153"/>
      <c r="J160" s="153"/>
      <c r="K160" s="153"/>
      <c r="L160" s="153"/>
      <c r="M160" s="199"/>
      <c r="N160" s="136"/>
    </row>
    <row r="161" spans="1:14" ht="14.25">
      <c r="A161" s="4"/>
      <c r="B161" s="155"/>
      <c r="C161" s="156"/>
      <c r="D161" s="176" t="s">
        <v>29</v>
      </c>
      <c r="E161" s="176">
        <v>5</v>
      </c>
      <c r="F161" s="189">
        <v>5</v>
      </c>
      <c r="G161" s="151">
        <f>Q11</f>
        <v>343</v>
      </c>
      <c r="H161" s="153">
        <f t="shared" si="10"/>
        <v>1.72</v>
      </c>
      <c r="I161" s="153">
        <v>6.6</v>
      </c>
      <c r="J161" s="153">
        <v>9</v>
      </c>
      <c r="K161" s="153">
        <v>20.64</v>
      </c>
      <c r="L161" s="153">
        <v>189.96</v>
      </c>
      <c r="M161" s="199">
        <v>35</v>
      </c>
      <c r="N161" s="136">
        <f>(I161+K161)*4+J161*9</f>
        <v>189.96</v>
      </c>
    </row>
    <row r="162" spans="1:14" ht="14.25">
      <c r="A162" s="4">
        <v>2</v>
      </c>
      <c r="B162" s="155" t="s">
        <v>36</v>
      </c>
      <c r="C162" s="151">
        <v>30</v>
      </c>
      <c r="D162" s="151" t="s">
        <v>20</v>
      </c>
      <c r="E162" s="151">
        <v>30</v>
      </c>
      <c r="F162" s="151">
        <v>30</v>
      </c>
      <c r="G162" s="151">
        <f>Q56</f>
        <v>51</v>
      </c>
      <c r="H162" s="153">
        <f t="shared" si="10"/>
        <v>1.53</v>
      </c>
      <c r="I162" s="153">
        <v>2.01</v>
      </c>
      <c r="J162" s="153">
        <v>0.21</v>
      </c>
      <c r="K162" s="153">
        <v>15.09</v>
      </c>
      <c r="L162" s="153">
        <v>70.29</v>
      </c>
      <c r="M162" s="199"/>
      <c r="N162" s="136">
        <f>(I162+K162)*4+J162*9</f>
        <v>70.29</v>
      </c>
    </row>
    <row r="163" spans="1:14" ht="14.25">
      <c r="A163" s="4">
        <v>3</v>
      </c>
      <c r="B163" s="155" t="s">
        <v>69</v>
      </c>
      <c r="C163" s="151">
        <v>9</v>
      </c>
      <c r="D163" s="151" t="s">
        <v>29</v>
      </c>
      <c r="E163" s="151">
        <v>9</v>
      </c>
      <c r="F163" s="151">
        <v>9</v>
      </c>
      <c r="G163" s="151">
        <f>Q11</f>
        <v>343</v>
      </c>
      <c r="H163" s="153">
        <f t="shared" si="10"/>
        <v>3.09</v>
      </c>
      <c r="I163" s="178">
        <v>0.04</v>
      </c>
      <c r="J163" s="178">
        <v>7.07</v>
      </c>
      <c r="K163" s="178">
        <v>0.05</v>
      </c>
      <c r="L163" s="178">
        <v>63.99</v>
      </c>
      <c r="M163" s="199"/>
      <c r="N163" s="136">
        <f>(I163+K163)*4+J163*9</f>
        <v>63.99</v>
      </c>
    </row>
    <row r="164" spans="1:14" ht="14.25">
      <c r="A164" s="4">
        <v>4</v>
      </c>
      <c r="B164" s="169" t="s">
        <v>14</v>
      </c>
      <c r="C164" s="151">
        <v>200</v>
      </c>
      <c r="D164" s="151" t="s">
        <v>15</v>
      </c>
      <c r="E164" s="151">
        <v>1</v>
      </c>
      <c r="F164" s="151">
        <v>1</v>
      </c>
      <c r="G164" s="151">
        <f>Q54</f>
        <v>330</v>
      </c>
      <c r="H164" s="153">
        <f t="shared" si="10"/>
        <v>0.33</v>
      </c>
      <c r="I164" s="153"/>
      <c r="J164" s="153"/>
      <c r="K164" s="153"/>
      <c r="L164" s="153"/>
      <c r="M164" s="199"/>
      <c r="N164" s="136"/>
    </row>
    <row r="165" spans="1:14" ht="14.25">
      <c r="A165" s="4"/>
      <c r="B165" s="151"/>
      <c r="C165" s="151"/>
      <c r="D165" s="151" t="s">
        <v>2</v>
      </c>
      <c r="E165" s="151">
        <v>14</v>
      </c>
      <c r="F165" s="151">
        <v>14</v>
      </c>
      <c r="G165" s="151">
        <f>Q46</f>
        <v>47</v>
      </c>
      <c r="H165" s="153">
        <f t="shared" si="10"/>
        <v>0.66</v>
      </c>
      <c r="I165" s="153">
        <v>0</v>
      </c>
      <c r="J165" s="153">
        <v>0</v>
      </c>
      <c r="K165" s="153">
        <v>14.92</v>
      </c>
      <c r="L165" s="153">
        <v>59.68</v>
      </c>
      <c r="M165" s="199">
        <v>1009</v>
      </c>
      <c r="N165" s="136">
        <f>(I165+K165)*4+J165*9</f>
        <v>59.68</v>
      </c>
    </row>
    <row r="166" spans="1:14" ht="14.25">
      <c r="A166" s="4"/>
      <c r="B166" s="151"/>
      <c r="C166" s="156"/>
      <c r="D166" s="151" t="s">
        <v>204</v>
      </c>
      <c r="E166" s="151">
        <v>0.5</v>
      </c>
      <c r="F166" s="151">
        <v>0.5</v>
      </c>
      <c r="G166" s="151">
        <f>Q50</f>
        <v>15</v>
      </c>
      <c r="H166" s="153">
        <f t="shared" si="10"/>
        <v>0.01</v>
      </c>
      <c r="I166" s="153"/>
      <c r="J166" s="153"/>
      <c r="K166" s="153"/>
      <c r="L166" s="153"/>
      <c r="M166" s="199"/>
      <c r="N166" s="136"/>
    </row>
    <row r="167" spans="1:14" ht="15">
      <c r="A167" s="4"/>
      <c r="B167" s="155"/>
      <c r="C167" s="156"/>
      <c r="D167" s="151"/>
      <c r="E167" s="151"/>
      <c r="F167" s="151"/>
      <c r="G167" s="151"/>
      <c r="H167" s="158">
        <f>SUM(H158:H166)</f>
        <v>14.9</v>
      </c>
      <c r="I167" s="158">
        <f>SUM(I157:I165)</f>
        <v>8.65</v>
      </c>
      <c r="J167" s="158">
        <f>SUM(J157:J165)</f>
        <v>16.28</v>
      </c>
      <c r="K167" s="158">
        <f>SUM(K157:K165)</f>
        <v>50.7</v>
      </c>
      <c r="L167" s="158">
        <f>SUM(L157:L165)</f>
        <v>383.92</v>
      </c>
      <c r="M167" s="214"/>
      <c r="N167" s="136">
        <f>(I167+K167)*4+J167*9</f>
        <v>383.92</v>
      </c>
    </row>
    <row r="168" spans="1:14" ht="15">
      <c r="A168" s="4"/>
      <c r="B168" s="159" t="s">
        <v>5</v>
      </c>
      <c r="C168" s="177"/>
      <c r="D168" s="147"/>
      <c r="E168" s="151"/>
      <c r="F168" s="151"/>
      <c r="G168" s="151"/>
      <c r="H168" s="153"/>
      <c r="I168" s="153"/>
      <c r="J168" s="153"/>
      <c r="K168" s="153"/>
      <c r="L168" s="153"/>
      <c r="M168" s="199"/>
      <c r="N168" s="136"/>
    </row>
    <row r="169" spans="1:14" ht="14.25">
      <c r="A169" s="14">
        <v>1</v>
      </c>
      <c r="B169" s="155" t="s">
        <v>266</v>
      </c>
      <c r="C169" s="156">
        <v>250</v>
      </c>
      <c r="D169" s="151" t="s">
        <v>7</v>
      </c>
      <c r="E169" s="151">
        <v>71</v>
      </c>
      <c r="F169" s="151">
        <v>50</v>
      </c>
      <c r="G169" s="151">
        <f>Q16</f>
        <v>32</v>
      </c>
      <c r="H169" s="153">
        <f aca="true" t="shared" si="11" ref="H169:H175">E169*G169/1000</f>
        <v>2.27</v>
      </c>
      <c r="I169" s="153"/>
      <c r="J169" s="153"/>
      <c r="K169" s="153"/>
      <c r="L169" s="153"/>
      <c r="M169" s="199"/>
      <c r="N169" s="136"/>
    </row>
    <row r="170" spans="1:14" ht="14.25">
      <c r="A170" s="14"/>
      <c r="B170" s="147"/>
      <c r="C170" s="156"/>
      <c r="D170" s="151" t="s">
        <v>22</v>
      </c>
      <c r="E170" s="151">
        <v>20</v>
      </c>
      <c r="F170" s="151">
        <v>16</v>
      </c>
      <c r="G170" s="151">
        <f>Q42</f>
        <v>35</v>
      </c>
      <c r="H170" s="153">
        <f t="shared" si="11"/>
        <v>0.7</v>
      </c>
      <c r="I170" s="153"/>
      <c r="J170" s="153"/>
      <c r="K170" s="153"/>
      <c r="L170" s="153"/>
      <c r="M170" s="199"/>
      <c r="N170" s="136"/>
    </row>
    <row r="171" spans="1:14" ht="14.25">
      <c r="A171" s="14"/>
      <c r="B171" s="147"/>
      <c r="C171" s="156"/>
      <c r="D171" s="151" t="s">
        <v>6</v>
      </c>
      <c r="E171" s="151">
        <v>12</v>
      </c>
      <c r="F171" s="151">
        <v>10</v>
      </c>
      <c r="G171" s="151">
        <f>Q18</f>
        <v>33</v>
      </c>
      <c r="H171" s="153">
        <f t="shared" si="11"/>
        <v>0.4</v>
      </c>
      <c r="I171" s="153"/>
      <c r="J171" s="153"/>
      <c r="K171" s="153"/>
      <c r="L171" s="153"/>
      <c r="M171" s="199"/>
      <c r="N171" s="136"/>
    </row>
    <row r="172" spans="1:14" ht="14.25">
      <c r="A172" s="14"/>
      <c r="B172" s="147"/>
      <c r="C172" s="156"/>
      <c r="D172" s="151" t="s">
        <v>8</v>
      </c>
      <c r="E172" s="151">
        <v>13</v>
      </c>
      <c r="F172" s="151">
        <v>10</v>
      </c>
      <c r="G172" s="151">
        <f>Q19</f>
        <v>42</v>
      </c>
      <c r="H172" s="153">
        <f t="shared" si="11"/>
        <v>0.55</v>
      </c>
      <c r="I172" s="153"/>
      <c r="J172" s="153"/>
      <c r="K172" s="153"/>
      <c r="L172" s="153"/>
      <c r="M172" s="199"/>
      <c r="N172" s="136"/>
    </row>
    <row r="173" spans="1:14" ht="14.25">
      <c r="A173" s="14"/>
      <c r="B173" s="147"/>
      <c r="C173" s="156"/>
      <c r="D173" s="151" t="s">
        <v>27</v>
      </c>
      <c r="E173" s="151">
        <v>5</v>
      </c>
      <c r="F173" s="151">
        <v>5</v>
      </c>
      <c r="G173" s="151">
        <f>Q33</f>
        <v>90</v>
      </c>
      <c r="H173" s="153">
        <f t="shared" si="11"/>
        <v>0.45</v>
      </c>
      <c r="I173" s="153">
        <v>6.2</v>
      </c>
      <c r="J173" s="153">
        <v>5.51</v>
      </c>
      <c r="K173" s="153">
        <v>20.55</v>
      </c>
      <c r="L173" s="153">
        <v>156.59</v>
      </c>
      <c r="M173" s="199">
        <v>221</v>
      </c>
      <c r="N173" s="136">
        <f>(I173+K173)*4+J173*9</f>
        <v>156.59</v>
      </c>
    </row>
    <row r="174" spans="1:17" ht="14.25">
      <c r="A174" s="4">
        <v>2</v>
      </c>
      <c r="B174" s="155" t="s">
        <v>126</v>
      </c>
      <c r="C174" s="156" t="s">
        <v>218</v>
      </c>
      <c r="D174" s="151" t="s">
        <v>88</v>
      </c>
      <c r="E174" s="151">
        <v>102</v>
      </c>
      <c r="F174" s="151">
        <v>82</v>
      </c>
      <c r="G174" s="151">
        <f>Q34</f>
        <v>190</v>
      </c>
      <c r="H174" s="153">
        <f t="shared" si="11"/>
        <v>19.38</v>
      </c>
      <c r="I174" s="153"/>
      <c r="J174" s="153"/>
      <c r="K174" s="153"/>
      <c r="L174" s="153"/>
      <c r="M174" s="199"/>
      <c r="N174" s="136"/>
      <c r="O174" s="15"/>
      <c r="P174" s="16"/>
      <c r="Q174" s="16"/>
    </row>
    <row r="175" spans="1:17" ht="14.25">
      <c r="A175" s="4"/>
      <c r="B175" s="155"/>
      <c r="C175" s="147"/>
      <c r="D175" s="151" t="s">
        <v>80</v>
      </c>
      <c r="E175" s="151">
        <v>7</v>
      </c>
      <c r="F175" s="151">
        <v>7</v>
      </c>
      <c r="G175" s="151">
        <f>Q36</f>
        <v>31</v>
      </c>
      <c r="H175" s="153">
        <f t="shared" si="11"/>
        <v>0.22</v>
      </c>
      <c r="I175" s="153"/>
      <c r="J175" s="153"/>
      <c r="K175" s="153"/>
      <c r="L175" s="153"/>
      <c r="M175" s="199"/>
      <c r="N175" s="136"/>
      <c r="O175" s="15"/>
      <c r="P175" s="16"/>
      <c r="Q175" s="16"/>
    </row>
    <row r="176" spans="1:17" ht="14.25">
      <c r="A176" s="4"/>
      <c r="B176" s="155"/>
      <c r="C176" s="147"/>
      <c r="D176" s="147" t="s">
        <v>27</v>
      </c>
      <c r="E176" s="151">
        <v>7</v>
      </c>
      <c r="F176" s="151">
        <v>7</v>
      </c>
      <c r="G176" s="163">
        <f>Q33</f>
        <v>90</v>
      </c>
      <c r="H176" s="153">
        <f aca="true" t="shared" si="12" ref="H176:H183">G176*E176/1000</f>
        <v>0.63</v>
      </c>
      <c r="I176" s="153">
        <v>8.85</v>
      </c>
      <c r="J176" s="153">
        <v>4.85</v>
      </c>
      <c r="K176" s="153">
        <v>6.32</v>
      </c>
      <c r="L176" s="153">
        <v>104.33</v>
      </c>
      <c r="M176" s="199">
        <v>519</v>
      </c>
      <c r="N176" s="136">
        <f>(I176+K176)*4+J176*9</f>
        <v>104.33</v>
      </c>
      <c r="O176" s="15"/>
      <c r="P176" s="16"/>
      <c r="Q176" s="16"/>
    </row>
    <row r="177" spans="1:17" ht="14.25">
      <c r="A177" s="4"/>
      <c r="B177" s="155"/>
      <c r="C177" s="147"/>
      <c r="D177" s="147" t="s">
        <v>29</v>
      </c>
      <c r="E177" s="151">
        <v>2</v>
      </c>
      <c r="F177" s="151">
        <v>2</v>
      </c>
      <c r="G177" s="168">
        <f>Q11</f>
        <v>343</v>
      </c>
      <c r="H177" s="153">
        <f>G177*E177/1000</f>
        <v>0.69</v>
      </c>
      <c r="I177" s="153"/>
      <c r="J177" s="153"/>
      <c r="K177" s="153"/>
      <c r="L177" s="153"/>
      <c r="M177" s="199"/>
      <c r="N177" s="136"/>
      <c r="O177" s="15"/>
      <c r="P177" s="16"/>
      <c r="Q177" s="16"/>
    </row>
    <row r="178" spans="1:17" ht="14.25">
      <c r="A178" s="4"/>
      <c r="B178" s="155"/>
      <c r="C178" s="147"/>
      <c r="D178" s="147" t="s">
        <v>80</v>
      </c>
      <c r="E178" s="151">
        <v>2</v>
      </c>
      <c r="F178" s="151">
        <v>2</v>
      </c>
      <c r="G178" s="163">
        <f>Q36</f>
        <v>31</v>
      </c>
      <c r="H178" s="153">
        <f t="shared" si="12"/>
        <v>0.06</v>
      </c>
      <c r="I178" s="153"/>
      <c r="J178" s="153"/>
      <c r="K178" s="153"/>
      <c r="L178" s="153"/>
      <c r="M178" s="199"/>
      <c r="N178" s="136"/>
      <c r="O178" s="15"/>
      <c r="P178" s="16"/>
      <c r="Q178" s="16"/>
    </row>
    <row r="179" spans="1:17" ht="14.25">
      <c r="A179" s="4"/>
      <c r="B179" s="155"/>
      <c r="C179" s="151"/>
      <c r="D179" s="147" t="s">
        <v>19</v>
      </c>
      <c r="E179" s="151">
        <v>2</v>
      </c>
      <c r="F179" s="151">
        <v>2</v>
      </c>
      <c r="G179" s="163">
        <f>Q24</f>
        <v>80</v>
      </c>
      <c r="H179" s="153">
        <f t="shared" si="12"/>
        <v>0.16</v>
      </c>
      <c r="I179" s="153"/>
      <c r="J179" s="153"/>
      <c r="K179" s="153"/>
      <c r="L179" s="153"/>
      <c r="M179" s="199"/>
      <c r="N179" s="136"/>
      <c r="O179" s="15"/>
      <c r="P179" s="16"/>
      <c r="Q179" s="16"/>
    </row>
    <row r="180" spans="1:17" ht="14.25">
      <c r="A180" s="4"/>
      <c r="B180" s="155"/>
      <c r="C180" s="151"/>
      <c r="D180" s="151" t="s">
        <v>8</v>
      </c>
      <c r="E180" s="151">
        <v>5</v>
      </c>
      <c r="F180" s="151">
        <v>3</v>
      </c>
      <c r="G180" s="163">
        <f>Q19</f>
        <v>42</v>
      </c>
      <c r="H180" s="153">
        <f t="shared" si="12"/>
        <v>0.21</v>
      </c>
      <c r="I180" s="153"/>
      <c r="J180" s="153"/>
      <c r="K180" s="153"/>
      <c r="L180" s="153"/>
      <c r="M180" s="199"/>
      <c r="N180" s="136"/>
      <c r="O180" s="15"/>
      <c r="P180" s="16"/>
      <c r="Q180" s="16"/>
    </row>
    <row r="181" spans="1:17" ht="14.25">
      <c r="A181" s="4"/>
      <c r="B181" s="155"/>
      <c r="C181" s="151"/>
      <c r="D181" s="151" t="s">
        <v>6</v>
      </c>
      <c r="E181" s="151">
        <v>4</v>
      </c>
      <c r="F181" s="151">
        <v>2</v>
      </c>
      <c r="G181" s="163">
        <f>Q18</f>
        <v>33</v>
      </c>
      <c r="H181" s="153">
        <f t="shared" si="12"/>
        <v>0.13</v>
      </c>
      <c r="I181" s="153">
        <v>0.37</v>
      </c>
      <c r="J181" s="153">
        <v>1.61</v>
      </c>
      <c r="K181" s="153">
        <v>2.17</v>
      </c>
      <c r="L181" s="153">
        <v>24.65</v>
      </c>
      <c r="M181" s="199">
        <v>824</v>
      </c>
      <c r="N181" s="136">
        <f>(I181+K181)*4+J181*9</f>
        <v>24.65</v>
      </c>
      <c r="O181" s="15"/>
      <c r="P181" s="16"/>
      <c r="Q181" s="16"/>
    </row>
    <row r="182" spans="1:17" ht="14.25">
      <c r="A182" s="4">
        <v>3</v>
      </c>
      <c r="B182" s="155" t="s">
        <v>142</v>
      </c>
      <c r="C182" s="156">
        <v>150</v>
      </c>
      <c r="D182" s="151" t="s">
        <v>7</v>
      </c>
      <c r="E182" s="151">
        <v>182</v>
      </c>
      <c r="F182" s="151">
        <v>128</v>
      </c>
      <c r="G182" s="163">
        <f>Q16</f>
        <v>32</v>
      </c>
      <c r="H182" s="153">
        <f t="shared" si="12"/>
        <v>5.82</v>
      </c>
      <c r="I182" s="153"/>
      <c r="J182" s="153"/>
      <c r="K182" s="153"/>
      <c r="L182" s="153"/>
      <c r="M182" s="199"/>
      <c r="N182" s="136"/>
      <c r="O182" s="15"/>
      <c r="P182" s="16"/>
      <c r="Q182" s="16"/>
    </row>
    <row r="183" spans="1:17" ht="14.25">
      <c r="A183" s="4"/>
      <c r="B183" s="155"/>
      <c r="C183" s="156"/>
      <c r="D183" s="151" t="s">
        <v>10</v>
      </c>
      <c r="E183" s="151">
        <v>30</v>
      </c>
      <c r="F183" s="151">
        <v>30</v>
      </c>
      <c r="G183" s="163">
        <f>Q10</f>
        <v>47</v>
      </c>
      <c r="H183" s="153">
        <f t="shared" si="12"/>
        <v>1.41</v>
      </c>
      <c r="I183" s="153"/>
      <c r="J183" s="153"/>
      <c r="K183" s="153"/>
      <c r="L183" s="153"/>
      <c r="M183" s="199"/>
      <c r="N183" s="136"/>
      <c r="O183" s="15"/>
      <c r="P183" s="16"/>
      <c r="Q183" s="16"/>
    </row>
    <row r="184" spans="1:14" ht="14.25">
      <c r="A184" s="4"/>
      <c r="B184" s="155"/>
      <c r="C184" s="156"/>
      <c r="D184" s="151" t="s">
        <v>29</v>
      </c>
      <c r="E184" s="151">
        <v>5</v>
      </c>
      <c r="F184" s="151">
        <v>5</v>
      </c>
      <c r="G184" s="151">
        <f>Q11</f>
        <v>343</v>
      </c>
      <c r="H184" s="153">
        <f aca="true" t="shared" si="13" ref="H184:H192">E184*G184/1000</f>
        <v>1.72</v>
      </c>
      <c r="I184" s="153">
        <v>3.44</v>
      </c>
      <c r="J184" s="153">
        <v>5.51</v>
      </c>
      <c r="K184" s="153">
        <v>22.31</v>
      </c>
      <c r="L184" s="153">
        <v>152.59</v>
      </c>
      <c r="M184" s="199">
        <v>759</v>
      </c>
      <c r="N184" s="136">
        <f>(I184+K184)*4+J184*9</f>
        <v>152.59</v>
      </c>
    </row>
    <row r="185" spans="1:14" ht="14.25">
      <c r="A185" s="4">
        <v>4</v>
      </c>
      <c r="B185" s="155" t="s">
        <v>267</v>
      </c>
      <c r="C185" s="151">
        <v>50</v>
      </c>
      <c r="D185" s="147" t="s">
        <v>18</v>
      </c>
      <c r="E185" s="151">
        <v>50</v>
      </c>
      <c r="F185" s="151">
        <v>40</v>
      </c>
      <c r="G185" s="151">
        <f>Q17</f>
        <v>32</v>
      </c>
      <c r="H185" s="153">
        <f t="shared" si="13"/>
        <v>1.6</v>
      </c>
      <c r="I185" s="153"/>
      <c r="J185" s="153"/>
      <c r="K185" s="153"/>
      <c r="L185" s="153"/>
      <c r="M185" s="199"/>
      <c r="N185" s="136"/>
    </row>
    <row r="186" spans="1:14" ht="14.25">
      <c r="A186" s="4"/>
      <c r="B186" s="155"/>
      <c r="C186" s="151"/>
      <c r="D186" s="147" t="s">
        <v>8</v>
      </c>
      <c r="E186" s="151">
        <v>7</v>
      </c>
      <c r="F186" s="151">
        <v>5</v>
      </c>
      <c r="G186" s="151">
        <f>Q19</f>
        <v>42</v>
      </c>
      <c r="H186" s="153">
        <f t="shared" si="13"/>
        <v>0.29</v>
      </c>
      <c r="I186" s="153"/>
      <c r="J186" s="153"/>
      <c r="K186" s="153"/>
      <c r="L186" s="153"/>
      <c r="M186" s="199"/>
      <c r="N186" s="136"/>
    </row>
    <row r="187" spans="1:14" ht="14.25">
      <c r="A187" s="4"/>
      <c r="B187" s="155"/>
      <c r="C187" s="151"/>
      <c r="D187" s="147" t="s">
        <v>27</v>
      </c>
      <c r="E187" s="151">
        <v>3</v>
      </c>
      <c r="F187" s="151">
        <v>3</v>
      </c>
      <c r="G187" s="151">
        <f>Q33</f>
        <v>90</v>
      </c>
      <c r="H187" s="153">
        <f t="shared" si="13"/>
        <v>0.27</v>
      </c>
      <c r="I187" s="153">
        <v>0.83</v>
      </c>
      <c r="J187" s="153">
        <v>3.55</v>
      </c>
      <c r="K187" s="153">
        <v>2.46</v>
      </c>
      <c r="L187" s="153">
        <v>45.11</v>
      </c>
      <c r="M187" s="199">
        <v>13</v>
      </c>
      <c r="N187" s="136">
        <f>(I187+K187)*4+J187*9</f>
        <v>45.11</v>
      </c>
    </row>
    <row r="188" spans="1:14" ht="14.25">
      <c r="A188" s="4">
        <v>5</v>
      </c>
      <c r="B188" s="155" t="s">
        <v>36</v>
      </c>
      <c r="C188" s="156">
        <v>30</v>
      </c>
      <c r="D188" s="151" t="s">
        <v>20</v>
      </c>
      <c r="E188" s="163">
        <v>30</v>
      </c>
      <c r="F188" s="163">
        <v>30</v>
      </c>
      <c r="G188" s="151">
        <f>Q56</f>
        <v>51</v>
      </c>
      <c r="H188" s="153">
        <f t="shared" si="13"/>
        <v>1.53</v>
      </c>
      <c r="I188" s="153">
        <v>2.01</v>
      </c>
      <c r="J188" s="153">
        <v>0.21</v>
      </c>
      <c r="K188" s="153">
        <v>15.09</v>
      </c>
      <c r="L188" s="153">
        <v>70.29</v>
      </c>
      <c r="M188" s="199"/>
      <c r="N188" s="136">
        <f>(I188+K188)*4+J188*9</f>
        <v>70.29</v>
      </c>
    </row>
    <row r="189" spans="1:14" ht="14.25">
      <c r="A189" s="4">
        <v>6</v>
      </c>
      <c r="B189" s="155" t="s">
        <v>14</v>
      </c>
      <c r="C189" s="151">
        <v>200</v>
      </c>
      <c r="D189" s="151" t="s">
        <v>52</v>
      </c>
      <c r="E189" s="163">
        <v>1</v>
      </c>
      <c r="F189" s="163">
        <v>1</v>
      </c>
      <c r="G189" s="163">
        <f>Q54</f>
        <v>330</v>
      </c>
      <c r="H189" s="153">
        <f t="shared" si="13"/>
        <v>0.33</v>
      </c>
      <c r="I189" s="153"/>
      <c r="J189" s="153"/>
      <c r="K189" s="153"/>
      <c r="L189" s="153"/>
      <c r="M189" s="199"/>
      <c r="N189" s="136"/>
    </row>
    <row r="190" spans="1:14" ht="14.25">
      <c r="A190" s="4"/>
      <c r="B190" s="155"/>
      <c r="C190" s="151"/>
      <c r="D190" s="151" t="s">
        <v>2</v>
      </c>
      <c r="E190" s="163">
        <v>15</v>
      </c>
      <c r="F190" s="163">
        <v>15</v>
      </c>
      <c r="G190" s="163">
        <f>Q46</f>
        <v>47</v>
      </c>
      <c r="H190" s="153">
        <f t="shared" si="13"/>
        <v>0.71</v>
      </c>
      <c r="I190" s="153">
        <v>0</v>
      </c>
      <c r="J190" s="153">
        <v>0</v>
      </c>
      <c r="K190" s="153">
        <v>14.92</v>
      </c>
      <c r="L190" s="153">
        <v>59.68</v>
      </c>
      <c r="M190" s="199">
        <v>1009</v>
      </c>
      <c r="N190" s="136">
        <f>(I190+K190)*4+J190*9</f>
        <v>59.68</v>
      </c>
    </row>
    <row r="191" spans="1:14" ht="14.25">
      <c r="A191" s="4"/>
      <c r="B191" s="155"/>
      <c r="C191" s="156"/>
      <c r="D191" s="151" t="s">
        <v>204</v>
      </c>
      <c r="E191" s="151">
        <v>4</v>
      </c>
      <c r="F191" s="151">
        <v>4</v>
      </c>
      <c r="G191" s="151">
        <f>Q50</f>
        <v>15</v>
      </c>
      <c r="H191" s="153">
        <f t="shared" si="13"/>
        <v>0.06</v>
      </c>
      <c r="I191" s="153"/>
      <c r="J191" s="153"/>
      <c r="K191" s="153"/>
      <c r="L191" s="153"/>
      <c r="M191" s="199"/>
      <c r="N191" s="136"/>
    </row>
    <row r="192" spans="1:14" ht="14.25">
      <c r="A192" s="4"/>
      <c r="B192" s="155"/>
      <c r="C192" s="151"/>
      <c r="D192" s="151" t="s">
        <v>147</v>
      </c>
      <c r="E192" s="151">
        <v>0.02</v>
      </c>
      <c r="F192" s="151">
        <v>0.02</v>
      </c>
      <c r="G192" s="151">
        <f>Q55</f>
        <v>373</v>
      </c>
      <c r="H192" s="153">
        <f t="shared" si="13"/>
        <v>0.01</v>
      </c>
      <c r="I192" s="153"/>
      <c r="J192" s="153"/>
      <c r="K192" s="153"/>
      <c r="L192" s="153"/>
      <c r="M192" s="199"/>
      <c r="N192" s="136"/>
    </row>
    <row r="193" spans="1:14" ht="15">
      <c r="A193" s="4"/>
      <c r="B193" s="151"/>
      <c r="C193" s="151"/>
      <c r="D193" s="151"/>
      <c r="E193" s="151"/>
      <c r="F193" s="151"/>
      <c r="G193" s="163"/>
      <c r="H193" s="158">
        <f>SUM(H169:H192)</f>
        <v>39.6</v>
      </c>
      <c r="I193" s="158">
        <f>SUM(I169:I192)</f>
        <v>21.7</v>
      </c>
      <c r="J193" s="158">
        <f>SUM(J169:J192)</f>
        <v>21.24</v>
      </c>
      <c r="K193" s="158">
        <f>SUM(K169:K192)</f>
        <v>83.82</v>
      </c>
      <c r="L193" s="158">
        <f>SUM(L169:L192)</f>
        <v>613.24</v>
      </c>
      <c r="M193" s="214"/>
      <c r="N193" s="136">
        <f>(I193+K193)*4+J193*9</f>
        <v>613.24</v>
      </c>
    </row>
    <row r="194" spans="1:14" ht="15">
      <c r="A194" s="4"/>
      <c r="B194" s="159" t="s">
        <v>161</v>
      </c>
      <c r="C194" s="151"/>
      <c r="D194" s="151"/>
      <c r="E194" s="151"/>
      <c r="F194" s="151"/>
      <c r="G194" s="163"/>
      <c r="H194" s="166"/>
      <c r="I194" s="166"/>
      <c r="J194" s="166"/>
      <c r="K194" s="166"/>
      <c r="L194" s="166"/>
      <c r="M194" s="215"/>
      <c r="N194" s="136"/>
    </row>
    <row r="195" spans="1:14" ht="15">
      <c r="A195" s="4">
        <v>1</v>
      </c>
      <c r="B195" s="169" t="s">
        <v>214</v>
      </c>
      <c r="C195" s="151" t="s">
        <v>245</v>
      </c>
      <c r="D195" s="151" t="s">
        <v>80</v>
      </c>
      <c r="E195" s="151">
        <v>50</v>
      </c>
      <c r="F195" s="151">
        <v>50</v>
      </c>
      <c r="G195" s="163">
        <f>Q36</f>
        <v>31</v>
      </c>
      <c r="H195" s="153">
        <f>E195*G195/1000</f>
        <v>1.55</v>
      </c>
      <c r="I195" s="166"/>
      <c r="J195" s="166"/>
      <c r="K195" s="166"/>
      <c r="L195" s="166"/>
      <c r="M195" s="215"/>
      <c r="N195" s="136"/>
    </row>
    <row r="196" spans="1:14" ht="15">
      <c r="A196" s="4"/>
      <c r="B196" s="169" t="s">
        <v>215</v>
      </c>
      <c r="C196" s="151"/>
      <c r="D196" s="151" t="s">
        <v>10</v>
      </c>
      <c r="E196" s="151">
        <v>50</v>
      </c>
      <c r="F196" s="151">
        <v>50</v>
      </c>
      <c r="G196" s="163">
        <f>Q10</f>
        <v>47</v>
      </c>
      <c r="H196" s="153">
        <f aca="true" t="shared" si="14" ref="H196:H201">E196*G196/1000</f>
        <v>2.35</v>
      </c>
      <c r="I196" s="166"/>
      <c r="J196" s="166"/>
      <c r="K196" s="166"/>
      <c r="L196" s="166"/>
      <c r="M196" s="215"/>
      <c r="N196" s="136"/>
    </row>
    <row r="197" spans="1:14" ht="15">
      <c r="A197" s="4"/>
      <c r="B197" s="159"/>
      <c r="C197" s="151"/>
      <c r="D197" s="151" t="s">
        <v>2</v>
      </c>
      <c r="E197" s="151">
        <v>2.3</v>
      </c>
      <c r="F197" s="151">
        <v>2.3</v>
      </c>
      <c r="G197" s="163">
        <f>Q46</f>
        <v>47</v>
      </c>
      <c r="H197" s="153">
        <f t="shared" si="14"/>
        <v>0.11</v>
      </c>
      <c r="I197" s="166"/>
      <c r="J197" s="166"/>
      <c r="K197" s="166"/>
      <c r="L197" s="166"/>
      <c r="M197" s="215"/>
      <c r="N197" s="136"/>
    </row>
    <row r="198" spans="1:14" ht="15">
      <c r="A198" s="4"/>
      <c r="B198" s="159"/>
      <c r="C198" s="151"/>
      <c r="D198" s="151" t="s">
        <v>27</v>
      </c>
      <c r="E198" s="151">
        <v>5</v>
      </c>
      <c r="F198" s="151">
        <v>5</v>
      </c>
      <c r="G198" s="163">
        <f>Q33</f>
        <v>90</v>
      </c>
      <c r="H198" s="153">
        <f t="shared" si="14"/>
        <v>0.45</v>
      </c>
      <c r="I198" s="166"/>
      <c r="J198" s="166"/>
      <c r="K198" s="166"/>
      <c r="L198" s="166"/>
      <c r="M198" s="215"/>
      <c r="N198" s="136"/>
    </row>
    <row r="199" spans="1:14" ht="15">
      <c r="A199" s="4"/>
      <c r="B199" s="169"/>
      <c r="C199" s="151"/>
      <c r="D199" s="151" t="s">
        <v>11</v>
      </c>
      <c r="E199" s="151">
        <v>0.14</v>
      </c>
      <c r="F199" s="151">
        <v>0.14</v>
      </c>
      <c r="G199" s="168">
        <f>Q5</f>
        <v>6.4</v>
      </c>
      <c r="H199" s="153">
        <f>E199*G199</f>
        <v>0.9</v>
      </c>
      <c r="I199" s="166"/>
      <c r="J199" s="166"/>
      <c r="K199" s="166"/>
      <c r="L199" s="166"/>
      <c r="M199" s="215"/>
      <c r="N199" s="136"/>
    </row>
    <row r="200" spans="1:14" ht="14.25">
      <c r="A200" s="4"/>
      <c r="B200" s="169"/>
      <c r="C200" s="151"/>
      <c r="D200" s="151" t="s">
        <v>12</v>
      </c>
      <c r="E200" s="151">
        <v>0.6</v>
      </c>
      <c r="F200" s="151">
        <v>0.6</v>
      </c>
      <c r="G200" s="163">
        <f>Q49</f>
        <v>290</v>
      </c>
      <c r="H200" s="153">
        <f t="shared" si="14"/>
        <v>0.17</v>
      </c>
      <c r="I200" s="168">
        <v>7.88</v>
      </c>
      <c r="J200" s="168">
        <v>7.17</v>
      </c>
      <c r="K200" s="168">
        <v>11.1</v>
      </c>
      <c r="L200" s="168">
        <v>140.45</v>
      </c>
      <c r="M200" s="206">
        <v>1085</v>
      </c>
      <c r="N200" s="136">
        <f>(I200+K200)*4+J200*9</f>
        <v>140.45</v>
      </c>
    </row>
    <row r="201" spans="1:14" ht="14.25">
      <c r="A201" s="4"/>
      <c r="B201" s="169"/>
      <c r="C201" s="151"/>
      <c r="D201" s="151" t="s">
        <v>216</v>
      </c>
      <c r="E201" s="151">
        <v>20</v>
      </c>
      <c r="F201" s="151">
        <v>20</v>
      </c>
      <c r="G201" s="163">
        <f>Q31</f>
        <v>80</v>
      </c>
      <c r="H201" s="153">
        <f t="shared" si="14"/>
        <v>1.6</v>
      </c>
      <c r="I201" s="168">
        <v>0.06</v>
      </c>
      <c r="J201" s="168">
        <v>0</v>
      </c>
      <c r="K201" s="168">
        <v>12.04</v>
      </c>
      <c r="L201" s="168">
        <v>48.4</v>
      </c>
      <c r="M201" s="206"/>
      <c r="N201" s="136">
        <f>(I201+K201)*4+J201*9</f>
        <v>48.4</v>
      </c>
    </row>
    <row r="202" spans="1:14" ht="14.25">
      <c r="A202" s="4">
        <v>2</v>
      </c>
      <c r="B202" s="169" t="s">
        <v>253</v>
      </c>
      <c r="C202" s="151">
        <v>185</v>
      </c>
      <c r="D202" s="151" t="s">
        <v>252</v>
      </c>
      <c r="E202" s="151">
        <v>185</v>
      </c>
      <c r="F202" s="151">
        <v>185</v>
      </c>
      <c r="G202" s="163">
        <f>Q32</f>
        <v>42</v>
      </c>
      <c r="H202" s="153">
        <f>E202*G202/1000</f>
        <v>7.77</v>
      </c>
      <c r="I202" s="168">
        <v>1</v>
      </c>
      <c r="J202" s="168">
        <v>0</v>
      </c>
      <c r="K202" s="168">
        <v>23.4</v>
      </c>
      <c r="L202" s="168">
        <v>97.6</v>
      </c>
      <c r="M202" s="206"/>
      <c r="N202" s="136">
        <f>(I202+K202)*4+J202*9</f>
        <v>97.6</v>
      </c>
    </row>
    <row r="203" spans="1:14" ht="15">
      <c r="A203" s="4"/>
      <c r="B203" s="151"/>
      <c r="C203" s="151"/>
      <c r="D203" s="151"/>
      <c r="E203" s="151"/>
      <c r="F203" s="151"/>
      <c r="G203" s="163"/>
      <c r="H203" s="158">
        <f>SUM(H195:H202)</f>
        <v>14.9</v>
      </c>
      <c r="I203" s="158">
        <f>SUM(I195:I202)</f>
        <v>8.94</v>
      </c>
      <c r="J203" s="158">
        <f>SUM(J195:J202)</f>
        <v>7.17</v>
      </c>
      <c r="K203" s="158">
        <f>SUM(K195:K202)</f>
        <v>46.54</v>
      </c>
      <c r="L203" s="158">
        <f>SUM(L195:L202)</f>
        <v>286.45</v>
      </c>
      <c r="M203" s="214"/>
      <c r="N203" s="136">
        <f>(I203+K203)*4+J203*9</f>
        <v>286.45</v>
      </c>
    </row>
    <row r="204" spans="1:14" ht="15">
      <c r="A204" s="230" t="s">
        <v>236</v>
      </c>
      <c r="B204" s="231"/>
      <c r="C204" s="231"/>
      <c r="D204" s="231"/>
      <c r="E204" s="231"/>
      <c r="F204" s="231"/>
      <c r="G204" s="231"/>
      <c r="H204" s="232"/>
      <c r="I204" s="158">
        <f>I167+I193+I203</f>
        <v>39.29</v>
      </c>
      <c r="J204" s="158">
        <f>J167+J193+J203</f>
        <v>44.69</v>
      </c>
      <c r="K204" s="158">
        <f>K167+K193+K203</f>
        <v>181.06</v>
      </c>
      <c r="L204" s="158">
        <f>L167+L193+L203</f>
        <v>1283.61</v>
      </c>
      <c r="M204" s="214"/>
      <c r="N204" s="136">
        <f>(I204+K204)*4+J204*9</f>
        <v>1283.61</v>
      </c>
    </row>
    <row r="205" spans="2:14" ht="15">
      <c r="B205" s="141"/>
      <c r="C205" s="173"/>
      <c r="D205" s="173"/>
      <c r="I205" s="190"/>
      <c r="J205" s="190"/>
      <c r="K205" s="190"/>
      <c r="L205" s="190"/>
      <c r="M205" s="212"/>
      <c r="N205" s="136"/>
    </row>
    <row r="206" spans="2:14" ht="15">
      <c r="B206" s="141"/>
      <c r="C206" s="173"/>
      <c r="D206" s="173"/>
      <c r="I206" s="190"/>
      <c r="J206" s="190"/>
      <c r="K206" s="190"/>
      <c r="L206" s="190"/>
      <c r="M206" s="212"/>
      <c r="N206" s="136"/>
    </row>
    <row r="207" spans="2:14" ht="15">
      <c r="B207" s="141"/>
      <c r="C207" s="173"/>
      <c r="D207" s="173"/>
      <c r="I207" s="190"/>
      <c r="J207" s="190"/>
      <c r="K207" s="190"/>
      <c r="L207" s="190"/>
      <c r="M207" s="212"/>
      <c r="N207" s="136"/>
    </row>
    <row r="208" spans="2:14" ht="15">
      <c r="B208" s="141" t="s">
        <v>72</v>
      </c>
      <c r="N208" s="136"/>
    </row>
    <row r="209" spans="1:14" ht="15" customHeight="1">
      <c r="A209" s="243" t="s">
        <v>3</v>
      </c>
      <c r="B209" s="191"/>
      <c r="C209" s="239" t="s">
        <v>4</v>
      </c>
      <c r="D209" s="241" t="s">
        <v>30</v>
      </c>
      <c r="E209" s="228" t="s">
        <v>13</v>
      </c>
      <c r="F209" s="228" t="s">
        <v>60</v>
      </c>
      <c r="G209" s="228" t="s">
        <v>31</v>
      </c>
      <c r="H209" s="228" t="s">
        <v>32</v>
      </c>
      <c r="I209" s="228" t="s">
        <v>74</v>
      </c>
      <c r="J209" s="228" t="s">
        <v>75</v>
      </c>
      <c r="K209" s="228" t="s">
        <v>76</v>
      </c>
      <c r="L209" s="228" t="s">
        <v>77</v>
      </c>
      <c r="M209" s="233" t="s">
        <v>276</v>
      </c>
      <c r="N209" s="136"/>
    </row>
    <row r="210" spans="1:14" ht="15" customHeight="1">
      <c r="A210" s="244"/>
      <c r="B210" s="193"/>
      <c r="C210" s="240"/>
      <c r="D210" s="242"/>
      <c r="E210" s="229"/>
      <c r="F210" s="229"/>
      <c r="G210" s="229"/>
      <c r="H210" s="229"/>
      <c r="I210" s="229"/>
      <c r="J210" s="229"/>
      <c r="K210" s="229"/>
      <c r="L210" s="229"/>
      <c r="M210" s="234"/>
      <c r="N210" s="136"/>
    </row>
    <row r="211" spans="1:14" ht="15">
      <c r="A211" s="7"/>
      <c r="B211" s="150" t="s">
        <v>0</v>
      </c>
      <c r="C211" s="177" t="s">
        <v>33</v>
      </c>
      <c r="D211" s="147"/>
      <c r="E211" s="151" t="s">
        <v>33</v>
      </c>
      <c r="F211" s="151" t="s">
        <v>33</v>
      </c>
      <c r="G211" s="151" t="s">
        <v>34</v>
      </c>
      <c r="H211" s="151" t="s">
        <v>35</v>
      </c>
      <c r="I211" s="151"/>
      <c r="J211" s="151"/>
      <c r="K211" s="151"/>
      <c r="L211" s="151"/>
      <c r="M211" s="199"/>
      <c r="N211" s="136"/>
    </row>
    <row r="212" spans="1:14" ht="15">
      <c r="A212" s="4">
        <v>1</v>
      </c>
      <c r="B212" s="11" t="s">
        <v>234</v>
      </c>
      <c r="C212" s="12">
        <v>100</v>
      </c>
      <c r="D212" s="12" t="s">
        <v>80</v>
      </c>
      <c r="E212" s="152">
        <v>46</v>
      </c>
      <c r="F212" s="152">
        <v>46</v>
      </c>
      <c r="G212" s="195">
        <f>Q36</f>
        <v>31</v>
      </c>
      <c r="H212" s="153">
        <f aca="true" t="shared" si="15" ref="H212:H223">E212*G212/1000</f>
        <v>1.43</v>
      </c>
      <c r="I212" s="153"/>
      <c r="J212" s="153"/>
      <c r="K212" s="153"/>
      <c r="L212" s="153"/>
      <c r="M212" s="199"/>
      <c r="N212" s="136"/>
    </row>
    <row r="213" spans="1:14" ht="14.25">
      <c r="A213" s="2"/>
      <c r="B213" s="11"/>
      <c r="C213" s="13"/>
      <c r="D213" s="12" t="s">
        <v>2</v>
      </c>
      <c r="E213" s="152">
        <v>2</v>
      </c>
      <c r="F213" s="152">
        <v>2</v>
      </c>
      <c r="G213" s="151">
        <f>Q46</f>
        <v>47</v>
      </c>
      <c r="H213" s="153">
        <f t="shared" si="15"/>
        <v>0.09</v>
      </c>
      <c r="I213" s="153"/>
      <c r="J213" s="153"/>
      <c r="K213" s="153"/>
      <c r="L213" s="153"/>
      <c r="M213" s="199"/>
      <c r="N213" s="136"/>
    </row>
    <row r="214" spans="1:14" ht="14.25">
      <c r="A214" s="2"/>
      <c r="B214" s="11"/>
      <c r="C214" s="13"/>
      <c r="D214" s="12" t="s">
        <v>27</v>
      </c>
      <c r="E214" s="152">
        <v>3</v>
      </c>
      <c r="F214" s="152">
        <v>3</v>
      </c>
      <c r="G214" s="153">
        <f>Q33</f>
        <v>90</v>
      </c>
      <c r="H214" s="153">
        <f t="shared" si="15"/>
        <v>0.27</v>
      </c>
      <c r="I214" s="153"/>
      <c r="J214" s="153"/>
      <c r="K214" s="153"/>
      <c r="L214" s="153"/>
      <c r="M214" s="199"/>
      <c r="N214" s="136"/>
    </row>
    <row r="215" spans="1:14" ht="14.25">
      <c r="A215" s="2"/>
      <c r="B215" s="11"/>
      <c r="C215" s="12"/>
      <c r="D215" s="12" t="s">
        <v>11</v>
      </c>
      <c r="E215" s="152">
        <v>0.1</v>
      </c>
      <c r="F215" s="152">
        <v>0.1</v>
      </c>
      <c r="G215" s="153">
        <f>Q5</f>
        <v>6.4</v>
      </c>
      <c r="H215" s="153">
        <f>E215*G215</f>
        <v>0.64</v>
      </c>
      <c r="I215" s="153"/>
      <c r="J215" s="153"/>
      <c r="K215" s="153"/>
      <c r="L215" s="153"/>
      <c r="M215" s="199"/>
      <c r="N215" s="136"/>
    </row>
    <row r="216" spans="1:14" ht="14.25">
      <c r="A216" s="2"/>
      <c r="B216" s="11"/>
      <c r="C216" s="12"/>
      <c r="D216" s="12" t="s">
        <v>12</v>
      </c>
      <c r="E216" s="152">
        <v>0.7</v>
      </c>
      <c r="F216" s="152">
        <v>0.7</v>
      </c>
      <c r="G216" s="153">
        <f>Q49</f>
        <v>290</v>
      </c>
      <c r="H216" s="153">
        <f t="shared" si="15"/>
        <v>0.2</v>
      </c>
      <c r="I216" s="153"/>
      <c r="J216" s="153"/>
      <c r="K216" s="153"/>
      <c r="L216" s="153"/>
      <c r="M216" s="199"/>
      <c r="N216" s="136"/>
    </row>
    <row r="217" spans="1:14" ht="14.25">
      <c r="A217" s="2"/>
      <c r="B217" s="11"/>
      <c r="C217" s="12"/>
      <c r="D217" s="12" t="s">
        <v>208</v>
      </c>
      <c r="E217" s="152">
        <v>27</v>
      </c>
      <c r="F217" s="152">
        <v>26</v>
      </c>
      <c r="G217" s="151">
        <f>Q8</f>
        <v>200</v>
      </c>
      <c r="H217" s="153">
        <f t="shared" si="15"/>
        <v>5.4</v>
      </c>
      <c r="I217" s="153"/>
      <c r="J217" s="153"/>
      <c r="K217" s="153"/>
      <c r="L217" s="153"/>
      <c r="M217" s="199"/>
      <c r="N217" s="136"/>
    </row>
    <row r="218" spans="1:14" ht="14.25">
      <c r="A218" s="23"/>
      <c r="B218" s="11"/>
      <c r="C218" s="12"/>
      <c r="D218" s="12" t="s">
        <v>24</v>
      </c>
      <c r="E218" s="152">
        <v>10.4</v>
      </c>
      <c r="F218" s="152">
        <v>10</v>
      </c>
      <c r="G218" s="151">
        <f>Q14</f>
        <v>393</v>
      </c>
      <c r="H218" s="153">
        <f t="shared" si="15"/>
        <v>4.09</v>
      </c>
      <c r="I218" s="153"/>
      <c r="J218" s="153"/>
      <c r="K218" s="153"/>
      <c r="L218" s="153"/>
      <c r="M218" s="199"/>
      <c r="N218" s="136"/>
    </row>
    <row r="219" spans="1:14" ht="14.25">
      <c r="A219" s="23"/>
      <c r="B219" s="11"/>
      <c r="C219" s="12"/>
      <c r="D219" s="12" t="s">
        <v>19</v>
      </c>
      <c r="E219" s="152">
        <v>4</v>
      </c>
      <c r="F219" s="152">
        <v>4</v>
      </c>
      <c r="G219" s="151">
        <f>Q24</f>
        <v>80</v>
      </c>
      <c r="H219" s="153">
        <f t="shared" si="15"/>
        <v>0.32</v>
      </c>
      <c r="I219" s="153"/>
      <c r="J219" s="153"/>
      <c r="K219" s="153"/>
      <c r="L219" s="153"/>
      <c r="M219" s="199"/>
      <c r="N219" s="136"/>
    </row>
    <row r="220" spans="1:14" ht="14.25">
      <c r="A220" s="23"/>
      <c r="B220" s="11"/>
      <c r="C220" s="12"/>
      <c r="D220" s="12" t="s">
        <v>9</v>
      </c>
      <c r="E220" s="152">
        <v>10</v>
      </c>
      <c r="F220" s="152">
        <v>10</v>
      </c>
      <c r="G220" s="151">
        <f>Q12</f>
        <v>141</v>
      </c>
      <c r="H220" s="153">
        <f t="shared" si="15"/>
        <v>1.41</v>
      </c>
      <c r="I220" s="153"/>
      <c r="J220" s="153"/>
      <c r="K220" s="153"/>
      <c r="L220" s="153"/>
      <c r="M220" s="199"/>
      <c r="N220" s="136"/>
    </row>
    <row r="221" spans="1:14" ht="14.25">
      <c r="A221" s="23"/>
      <c r="B221" s="11"/>
      <c r="C221" s="12"/>
      <c r="D221" s="12" t="s">
        <v>204</v>
      </c>
      <c r="E221" s="152">
        <v>0.5</v>
      </c>
      <c r="F221" s="152">
        <v>0.5</v>
      </c>
      <c r="G221" s="151">
        <f>Q50</f>
        <v>15</v>
      </c>
      <c r="H221" s="153">
        <f t="shared" si="15"/>
        <v>0.01</v>
      </c>
      <c r="I221" s="153">
        <v>11.89</v>
      </c>
      <c r="J221" s="153">
        <v>16.25</v>
      </c>
      <c r="K221" s="153">
        <v>28.3</v>
      </c>
      <c r="L221" s="153">
        <v>307.01</v>
      </c>
      <c r="M221" s="199">
        <v>299</v>
      </c>
      <c r="N221" s="136">
        <f>(I221+K221)*4+J221*9</f>
        <v>307.01</v>
      </c>
    </row>
    <row r="222" spans="1:14" ht="14.25">
      <c r="A222" s="14">
        <v>2</v>
      </c>
      <c r="B222" s="155" t="s">
        <v>14</v>
      </c>
      <c r="C222" s="151">
        <v>200</v>
      </c>
      <c r="D222" s="151" t="s">
        <v>15</v>
      </c>
      <c r="E222" s="151">
        <v>1</v>
      </c>
      <c r="F222" s="151">
        <v>1</v>
      </c>
      <c r="G222" s="151">
        <f>Q54</f>
        <v>330</v>
      </c>
      <c r="H222" s="153">
        <f t="shared" si="15"/>
        <v>0.33</v>
      </c>
      <c r="I222" s="153"/>
      <c r="J222" s="153"/>
      <c r="K222" s="153"/>
      <c r="L222" s="153"/>
      <c r="M222" s="199"/>
      <c r="N222" s="136"/>
    </row>
    <row r="223" spans="1:14" ht="14.25">
      <c r="A223" s="14"/>
      <c r="B223" s="155"/>
      <c r="C223" s="151"/>
      <c r="D223" s="151" t="s">
        <v>2</v>
      </c>
      <c r="E223" s="151">
        <v>15</v>
      </c>
      <c r="F223" s="151">
        <v>15</v>
      </c>
      <c r="G223" s="151">
        <f>Q46</f>
        <v>47</v>
      </c>
      <c r="H223" s="153">
        <f t="shared" si="15"/>
        <v>0.71</v>
      </c>
      <c r="I223" s="153">
        <v>0</v>
      </c>
      <c r="J223" s="153">
        <v>0</v>
      </c>
      <c r="K223" s="153">
        <v>14.92</v>
      </c>
      <c r="L223" s="153">
        <v>59.68</v>
      </c>
      <c r="M223" s="199">
        <v>1009</v>
      </c>
      <c r="N223" s="136">
        <f>(I223+K223)*4+J223*9</f>
        <v>59.68</v>
      </c>
    </row>
    <row r="224" spans="1:14" ht="15">
      <c r="A224" s="2"/>
      <c r="B224" s="161"/>
      <c r="C224" s="151"/>
      <c r="D224" s="151"/>
      <c r="E224" s="151"/>
      <c r="F224" s="151"/>
      <c r="G224" s="151"/>
      <c r="H224" s="158">
        <f>SUM(H212:H223)</f>
        <v>14.9</v>
      </c>
      <c r="I224" s="158">
        <f>SUM(I212:I223)</f>
        <v>11.89</v>
      </c>
      <c r="J224" s="158">
        <f>SUM(J211:J223)</f>
        <v>16.25</v>
      </c>
      <c r="K224" s="158">
        <f>SUM(K211:K223)</f>
        <v>43.22</v>
      </c>
      <c r="L224" s="158">
        <f>SUM(L211:L223)</f>
        <v>366.69</v>
      </c>
      <c r="M224" s="214"/>
      <c r="N224" s="136">
        <f>(I224+K224)*4+J224*9</f>
        <v>366.69</v>
      </c>
    </row>
    <row r="225" spans="1:14" ht="15">
      <c r="A225" s="4"/>
      <c r="B225" s="159" t="s">
        <v>5</v>
      </c>
      <c r="C225" s="177"/>
      <c r="D225" s="147"/>
      <c r="E225" s="151"/>
      <c r="F225" s="151"/>
      <c r="G225" s="151"/>
      <c r="H225" s="153"/>
      <c r="I225" s="153"/>
      <c r="J225" s="153"/>
      <c r="K225" s="153"/>
      <c r="L225" s="153"/>
      <c r="M225" s="199"/>
      <c r="N225" s="136"/>
    </row>
    <row r="226" spans="1:14" ht="14.25">
      <c r="A226" s="4">
        <v>1</v>
      </c>
      <c r="B226" s="155" t="s">
        <v>151</v>
      </c>
      <c r="C226" s="156">
        <v>250</v>
      </c>
      <c r="D226" s="151" t="s">
        <v>7</v>
      </c>
      <c r="E226" s="151">
        <v>107</v>
      </c>
      <c r="F226" s="151">
        <v>75</v>
      </c>
      <c r="G226" s="151">
        <f>Q16</f>
        <v>32</v>
      </c>
      <c r="H226" s="153">
        <f aca="true" t="shared" si="16" ref="H226:H240">E226*G226/1000</f>
        <v>3.42</v>
      </c>
      <c r="I226" s="153"/>
      <c r="J226" s="153"/>
      <c r="K226" s="153"/>
      <c r="L226" s="153"/>
      <c r="M226" s="199"/>
      <c r="N226" s="136"/>
    </row>
    <row r="227" spans="1:14" ht="14.25">
      <c r="A227" s="4"/>
      <c r="B227" s="155"/>
      <c r="C227" s="156"/>
      <c r="D227" s="151" t="s">
        <v>152</v>
      </c>
      <c r="E227" s="151">
        <v>10</v>
      </c>
      <c r="F227" s="151">
        <v>10</v>
      </c>
      <c r="G227" s="151">
        <f>Q37</f>
        <v>75</v>
      </c>
      <c r="H227" s="153">
        <f t="shared" si="16"/>
        <v>0.75</v>
      </c>
      <c r="I227" s="153"/>
      <c r="J227" s="153"/>
      <c r="K227" s="153"/>
      <c r="L227" s="153"/>
      <c r="M227" s="199"/>
      <c r="N227" s="136"/>
    </row>
    <row r="228" spans="1:14" ht="14.25">
      <c r="A228" s="4"/>
      <c r="B228" s="147"/>
      <c r="C228" s="156"/>
      <c r="D228" s="151" t="s">
        <v>8</v>
      </c>
      <c r="E228" s="151">
        <v>13</v>
      </c>
      <c r="F228" s="151">
        <v>10</v>
      </c>
      <c r="G228" s="151">
        <f>Q19</f>
        <v>42</v>
      </c>
      <c r="H228" s="153">
        <f t="shared" si="16"/>
        <v>0.55</v>
      </c>
      <c r="I228" s="153"/>
      <c r="J228" s="153"/>
      <c r="K228" s="153"/>
      <c r="L228" s="153"/>
      <c r="M228" s="199"/>
      <c r="N228" s="136"/>
    </row>
    <row r="229" spans="1:14" ht="14.25">
      <c r="A229" s="4"/>
      <c r="B229" s="155"/>
      <c r="C229" s="156"/>
      <c r="D229" s="151" t="s">
        <v>6</v>
      </c>
      <c r="E229" s="151">
        <v>12</v>
      </c>
      <c r="F229" s="151">
        <v>10</v>
      </c>
      <c r="G229" s="151">
        <f>Q18</f>
        <v>33</v>
      </c>
      <c r="H229" s="153">
        <f t="shared" si="16"/>
        <v>0.4</v>
      </c>
      <c r="I229" s="153"/>
      <c r="J229" s="153"/>
      <c r="K229" s="153"/>
      <c r="L229" s="153"/>
      <c r="M229" s="199"/>
      <c r="N229" s="136"/>
    </row>
    <row r="230" spans="1:14" ht="14.25">
      <c r="A230" s="4"/>
      <c r="B230" s="147"/>
      <c r="C230" s="156"/>
      <c r="D230" s="151" t="s">
        <v>27</v>
      </c>
      <c r="E230" s="151">
        <v>5</v>
      </c>
      <c r="F230" s="151">
        <v>5</v>
      </c>
      <c r="G230" s="151">
        <f>Q33</f>
        <v>90</v>
      </c>
      <c r="H230" s="153">
        <f t="shared" si="16"/>
        <v>0.45</v>
      </c>
      <c r="I230" s="153">
        <v>3.09</v>
      </c>
      <c r="J230" s="153">
        <v>5.4</v>
      </c>
      <c r="K230" s="153">
        <v>19.68</v>
      </c>
      <c r="L230" s="153">
        <v>139.68</v>
      </c>
      <c r="M230" s="199">
        <v>219</v>
      </c>
      <c r="N230" s="136">
        <f>(I230+K230)*4+J230*9</f>
        <v>139.68</v>
      </c>
    </row>
    <row r="231" spans="1:14" ht="14.25">
      <c r="A231" s="4">
        <v>2</v>
      </c>
      <c r="B231" s="155" t="s">
        <v>239</v>
      </c>
      <c r="C231" s="151">
        <v>190</v>
      </c>
      <c r="D231" s="151" t="s">
        <v>17</v>
      </c>
      <c r="E231" s="151">
        <v>68</v>
      </c>
      <c r="F231" s="151">
        <v>50</v>
      </c>
      <c r="G231" s="151">
        <f>Q6</f>
        <v>297</v>
      </c>
      <c r="H231" s="153">
        <f t="shared" si="16"/>
        <v>20.2</v>
      </c>
      <c r="I231" s="153"/>
      <c r="J231" s="153"/>
      <c r="K231" s="153"/>
      <c r="L231" s="153"/>
      <c r="M231" s="199"/>
      <c r="N231" s="136"/>
    </row>
    <row r="232" spans="1:14" ht="14.25">
      <c r="A232" s="4"/>
      <c r="B232" s="155"/>
      <c r="C232" s="151"/>
      <c r="D232" s="151" t="s">
        <v>29</v>
      </c>
      <c r="E232" s="151">
        <v>7</v>
      </c>
      <c r="F232" s="151">
        <v>7</v>
      </c>
      <c r="G232" s="151">
        <f>Q11</f>
        <v>343</v>
      </c>
      <c r="H232" s="153">
        <f t="shared" si="16"/>
        <v>2.4</v>
      </c>
      <c r="I232" s="153"/>
      <c r="J232" s="153"/>
      <c r="K232" s="153"/>
      <c r="L232" s="153"/>
      <c r="M232" s="199"/>
      <c r="N232" s="136"/>
    </row>
    <row r="233" spans="1:14" ht="14.25">
      <c r="A233" s="4"/>
      <c r="B233" s="155"/>
      <c r="C233" s="151"/>
      <c r="D233" s="151" t="s">
        <v>19</v>
      </c>
      <c r="E233" s="151">
        <v>7</v>
      </c>
      <c r="F233" s="151">
        <v>7</v>
      </c>
      <c r="G233" s="151">
        <f>Q24</f>
        <v>80</v>
      </c>
      <c r="H233" s="153">
        <f t="shared" si="16"/>
        <v>0.56</v>
      </c>
      <c r="I233" s="153"/>
      <c r="J233" s="153"/>
      <c r="K233" s="153"/>
      <c r="L233" s="153"/>
      <c r="M233" s="199"/>
      <c r="N233" s="136"/>
    </row>
    <row r="234" spans="1:14" ht="14.25">
      <c r="A234" s="4"/>
      <c r="B234" s="155"/>
      <c r="C234" s="151"/>
      <c r="D234" s="151" t="s">
        <v>25</v>
      </c>
      <c r="E234" s="151">
        <v>15</v>
      </c>
      <c r="F234" s="151">
        <v>12</v>
      </c>
      <c r="G234" s="151">
        <f>Q18</f>
        <v>33</v>
      </c>
      <c r="H234" s="153">
        <f t="shared" si="16"/>
        <v>0.5</v>
      </c>
      <c r="I234" s="153"/>
      <c r="J234" s="153"/>
      <c r="K234" s="153"/>
      <c r="L234" s="153"/>
      <c r="M234" s="199"/>
      <c r="N234" s="136"/>
    </row>
    <row r="235" spans="1:14" ht="14.25">
      <c r="A235" s="4"/>
      <c r="B235" s="155"/>
      <c r="C235" s="151"/>
      <c r="D235" s="151" t="s">
        <v>80</v>
      </c>
      <c r="E235" s="151">
        <v>3</v>
      </c>
      <c r="F235" s="151">
        <v>3</v>
      </c>
      <c r="G235" s="151">
        <f>Q36</f>
        <v>31</v>
      </c>
      <c r="H235" s="153">
        <f t="shared" si="16"/>
        <v>0.09</v>
      </c>
      <c r="I235" s="153"/>
      <c r="J235" s="153"/>
      <c r="K235" s="153"/>
      <c r="L235" s="153"/>
      <c r="M235" s="199"/>
      <c r="N235" s="136"/>
    </row>
    <row r="236" spans="1:14" ht="14.25">
      <c r="A236" s="4"/>
      <c r="B236" s="155"/>
      <c r="C236" s="151"/>
      <c r="D236" s="151" t="s">
        <v>158</v>
      </c>
      <c r="E236" s="151">
        <v>22</v>
      </c>
      <c r="F236" s="151">
        <v>13</v>
      </c>
      <c r="G236" s="151">
        <f>Q21</f>
        <v>40</v>
      </c>
      <c r="H236" s="153">
        <f t="shared" si="16"/>
        <v>0.88</v>
      </c>
      <c r="I236" s="153"/>
      <c r="J236" s="153"/>
      <c r="K236" s="153"/>
      <c r="L236" s="153"/>
      <c r="M236" s="199"/>
      <c r="N236" s="136"/>
    </row>
    <row r="237" spans="1:14" ht="14.25">
      <c r="A237" s="4"/>
      <c r="B237" s="155"/>
      <c r="C237" s="151"/>
      <c r="D237" s="151" t="s">
        <v>7</v>
      </c>
      <c r="E237" s="151">
        <v>144</v>
      </c>
      <c r="F237" s="151">
        <v>101</v>
      </c>
      <c r="G237" s="151">
        <f>Q16</f>
        <v>32</v>
      </c>
      <c r="H237" s="153">
        <f t="shared" si="16"/>
        <v>4.61</v>
      </c>
      <c r="I237" s="153">
        <v>9.79</v>
      </c>
      <c r="J237" s="153">
        <v>10.72</v>
      </c>
      <c r="K237" s="153">
        <v>16.49</v>
      </c>
      <c r="L237" s="153">
        <v>201.6</v>
      </c>
      <c r="M237" s="199">
        <v>529</v>
      </c>
      <c r="N237" s="136">
        <f>(I237+K237)*4+J237*9</f>
        <v>201.6</v>
      </c>
    </row>
    <row r="238" spans="1:17" ht="14.25">
      <c r="A238" s="4">
        <v>3</v>
      </c>
      <c r="B238" s="161" t="s">
        <v>36</v>
      </c>
      <c r="C238" s="156">
        <v>50</v>
      </c>
      <c r="D238" s="151" t="s">
        <v>20</v>
      </c>
      <c r="E238" s="151">
        <v>50</v>
      </c>
      <c r="F238" s="151">
        <v>50</v>
      </c>
      <c r="G238" s="163">
        <f>Q56</f>
        <v>51</v>
      </c>
      <c r="H238" s="153">
        <f t="shared" si="16"/>
        <v>2.55</v>
      </c>
      <c r="I238" s="153">
        <v>3.35</v>
      </c>
      <c r="J238" s="153">
        <v>0.35</v>
      </c>
      <c r="K238" s="153">
        <v>25.15</v>
      </c>
      <c r="L238" s="153">
        <v>117.15</v>
      </c>
      <c r="M238" s="199"/>
      <c r="N238" s="136">
        <f>(I238+K238)*4+J238*9</f>
        <v>117.15</v>
      </c>
      <c r="O238" s="16"/>
      <c r="P238" s="25"/>
      <c r="Q238" s="17"/>
    </row>
    <row r="239" spans="1:17" ht="14.25">
      <c r="A239" s="4">
        <v>4</v>
      </c>
      <c r="B239" s="169" t="s">
        <v>26</v>
      </c>
      <c r="C239" s="151">
        <v>200</v>
      </c>
      <c r="D239" s="151" t="s">
        <v>21</v>
      </c>
      <c r="E239" s="151">
        <v>15</v>
      </c>
      <c r="F239" s="151">
        <v>15</v>
      </c>
      <c r="G239" s="163">
        <f>Q29</f>
        <v>96</v>
      </c>
      <c r="H239" s="153">
        <f t="shared" si="16"/>
        <v>1.44</v>
      </c>
      <c r="I239" s="153"/>
      <c r="J239" s="153"/>
      <c r="K239" s="153"/>
      <c r="L239" s="153"/>
      <c r="M239" s="199"/>
      <c r="N239" s="136"/>
      <c r="O239" s="16"/>
      <c r="P239" s="25"/>
      <c r="Q239" s="17"/>
    </row>
    <row r="240" spans="1:17" ht="14.25">
      <c r="A240" s="4"/>
      <c r="B240" s="151"/>
      <c r="C240" s="151"/>
      <c r="D240" s="151" t="s">
        <v>2</v>
      </c>
      <c r="E240" s="151">
        <v>15</v>
      </c>
      <c r="F240" s="151">
        <v>15</v>
      </c>
      <c r="G240" s="163">
        <f>Q46</f>
        <v>47</v>
      </c>
      <c r="H240" s="153">
        <f t="shared" si="16"/>
        <v>0.71</v>
      </c>
      <c r="I240" s="153">
        <v>1.04</v>
      </c>
      <c r="J240" s="153">
        <v>0</v>
      </c>
      <c r="K240" s="153">
        <v>26.96</v>
      </c>
      <c r="L240" s="153">
        <v>112</v>
      </c>
      <c r="M240" s="199">
        <v>933</v>
      </c>
      <c r="N240" s="136">
        <f>(I240+K240)*4+J240*9</f>
        <v>112</v>
      </c>
      <c r="O240" s="16"/>
      <c r="P240" s="25"/>
      <c r="Q240" s="17"/>
    </row>
    <row r="241" spans="1:17" ht="14.25">
      <c r="A241" s="4"/>
      <c r="B241" s="155"/>
      <c r="C241" s="151"/>
      <c r="D241" s="151" t="s">
        <v>160</v>
      </c>
      <c r="E241" s="163">
        <v>0.0005</v>
      </c>
      <c r="F241" s="163">
        <v>0.0005</v>
      </c>
      <c r="G241" s="163"/>
      <c r="H241" s="153"/>
      <c r="I241" s="153"/>
      <c r="J241" s="153"/>
      <c r="K241" s="153"/>
      <c r="L241" s="153"/>
      <c r="M241" s="199"/>
      <c r="N241" s="136"/>
      <c r="O241" s="16"/>
      <c r="P241" s="25"/>
      <c r="Q241" s="17"/>
    </row>
    <row r="242" spans="1:17" ht="14.25">
      <c r="A242" s="4"/>
      <c r="B242" s="155"/>
      <c r="C242" s="155"/>
      <c r="D242" s="147" t="s">
        <v>204</v>
      </c>
      <c r="E242" s="147">
        <v>5</v>
      </c>
      <c r="F242" s="147">
        <v>5</v>
      </c>
      <c r="G242" s="147">
        <f>Q50</f>
        <v>15</v>
      </c>
      <c r="H242" s="153">
        <f>G242*E242/1000</f>
        <v>0.08</v>
      </c>
      <c r="I242" s="153"/>
      <c r="J242" s="153"/>
      <c r="K242" s="153"/>
      <c r="L242" s="153"/>
      <c r="M242" s="199"/>
      <c r="N242" s="136"/>
      <c r="O242" s="16"/>
      <c r="P242" s="25"/>
      <c r="Q242" s="17"/>
    </row>
    <row r="243" spans="1:17" ht="14.25">
      <c r="A243" s="4"/>
      <c r="B243" s="155"/>
      <c r="C243" s="155"/>
      <c r="D243" s="147" t="s">
        <v>147</v>
      </c>
      <c r="E243" s="147">
        <v>0.02</v>
      </c>
      <c r="F243" s="147">
        <v>0.02</v>
      </c>
      <c r="G243" s="147">
        <f>Q55</f>
        <v>373</v>
      </c>
      <c r="H243" s="153">
        <f>G243*E243/1000</f>
        <v>0.01</v>
      </c>
      <c r="I243" s="153"/>
      <c r="J243" s="153"/>
      <c r="K243" s="153"/>
      <c r="L243" s="153"/>
      <c r="M243" s="199"/>
      <c r="N243" s="136"/>
      <c r="O243" s="16"/>
      <c r="P243" s="25"/>
      <c r="Q243" s="17"/>
    </row>
    <row r="244" spans="1:17" ht="15">
      <c r="A244" s="4"/>
      <c r="B244" s="147"/>
      <c r="C244" s="151"/>
      <c r="D244" s="151"/>
      <c r="E244" s="151"/>
      <c r="F244" s="151"/>
      <c r="G244" s="151"/>
      <c r="H244" s="158">
        <f>SUM(H226:H243)</f>
        <v>39.6</v>
      </c>
      <c r="I244" s="158">
        <f>SUM(I226:I243)</f>
        <v>17.27</v>
      </c>
      <c r="J244" s="158">
        <f>SUM(J226:J243)</f>
        <v>16.47</v>
      </c>
      <c r="K244" s="158">
        <f>SUM(K226:K243)</f>
        <v>88.28</v>
      </c>
      <c r="L244" s="158">
        <f>SUM(L225:L243)</f>
        <v>570.43</v>
      </c>
      <c r="M244" s="214"/>
      <c r="N244" s="136">
        <f>(I244+K244)*4+J244*9</f>
        <v>570.43</v>
      </c>
      <c r="O244" s="16"/>
      <c r="P244" s="25"/>
      <c r="Q244" s="17"/>
    </row>
    <row r="245" spans="1:17" ht="15">
      <c r="A245" s="4"/>
      <c r="B245" s="150" t="s">
        <v>161</v>
      </c>
      <c r="C245" s="151"/>
      <c r="D245" s="151"/>
      <c r="E245" s="151"/>
      <c r="F245" s="151"/>
      <c r="G245" s="151"/>
      <c r="H245" s="166"/>
      <c r="I245" s="166"/>
      <c r="J245" s="166"/>
      <c r="K245" s="166"/>
      <c r="L245" s="166"/>
      <c r="M245" s="215"/>
      <c r="N245" s="136"/>
      <c r="O245" s="16"/>
      <c r="P245" s="25"/>
      <c r="Q245" s="17"/>
    </row>
    <row r="246" spans="1:17" ht="15">
      <c r="A246" s="4">
        <v>1</v>
      </c>
      <c r="B246" s="155" t="s">
        <v>206</v>
      </c>
      <c r="C246" s="151">
        <v>100</v>
      </c>
      <c r="D246" s="151" t="s">
        <v>80</v>
      </c>
      <c r="E246" s="151">
        <v>43</v>
      </c>
      <c r="F246" s="151">
        <v>43</v>
      </c>
      <c r="G246" s="151">
        <f>Q36</f>
        <v>31</v>
      </c>
      <c r="H246" s="153">
        <f>G246*E246/1000</f>
        <v>1.33</v>
      </c>
      <c r="I246" s="166"/>
      <c r="J246" s="166"/>
      <c r="K246" s="166"/>
      <c r="L246" s="166"/>
      <c r="M246" s="215"/>
      <c r="N246" s="136"/>
      <c r="O246" s="16"/>
      <c r="P246" s="25"/>
      <c r="Q246" s="17"/>
    </row>
    <row r="247" spans="1:17" ht="15">
      <c r="A247" s="4"/>
      <c r="B247" s="155" t="s">
        <v>207</v>
      </c>
      <c r="C247" s="151"/>
      <c r="D247" s="151" t="s">
        <v>2</v>
      </c>
      <c r="E247" s="151">
        <v>3</v>
      </c>
      <c r="F247" s="151">
        <v>3</v>
      </c>
      <c r="G247" s="151">
        <f>Q46</f>
        <v>47</v>
      </c>
      <c r="H247" s="153">
        <f aca="true" t="shared" si="17" ref="H247:H254">G247*E247/1000</f>
        <v>0.14</v>
      </c>
      <c r="I247" s="166"/>
      <c r="J247" s="166"/>
      <c r="K247" s="166"/>
      <c r="L247" s="166"/>
      <c r="M247" s="215"/>
      <c r="N247" s="136"/>
      <c r="O247" s="16"/>
      <c r="P247" s="25"/>
      <c r="Q247" s="17"/>
    </row>
    <row r="248" spans="1:17" ht="15">
      <c r="A248" s="4"/>
      <c r="B248" s="147"/>
      <c r="C248" s="151"/>
      <c r="D248" s="151" t="s">
        <v>27</v>
      </c>
      <c r="E248" s="151">
        <v>7</v>
      </c>
      <c r="F248" s="151">
        <v>7</v>
      </c>
      <c r="G248" s="151">
        <f>Q33</f>
        <v>90</v>
      </c>
      <c r="H248" s="153">
        <f t="shared" si="17"/>
        <v>0.63</v>
      </c>
      <c r="I248" s="166"/>
      <c r="J248" s="166"/>
      <c r="K248" s="166"/>
      <c r="L248" s="166"/>
      <c r="M248" s="215"/>
      <c r="N248" s="136"/>
      <c r="O248" s="16"/>
      <c r="P248" s="25"/>
      <c r="Q248" s="17"/>
    </row>
    <row r="249" spans="1:17" ht="15">
      <c r="A249" s="4"/>
      <c r="B249" s="147"/>
      <c r="C249" s="151"/>
      <c r="D249" s="151" t="s">
        <v>11</v>
      </c>
      <c r="E249" s="151">
        <v>0.25</v>
      </c>
      <c r="F249" s="151">
        <v>0.25</v>
      </c>
      <c r="G249" s="153">
        <f>Q5</f>
        <v>6.4</v>
      </c>
      <c r="H249" s="153">
        <f>G249*E249</f>
        <v>1.6</v>
      </c>
      <c r="I249" s="166"/>
      <c r="J249" s="166"/>
      <c r="K249" s="166"/>
      <c r="L249" s="166"/>
      <c r="M249" s="215"/>
      <c r="N249" s="136"/>
      <c r="O249" s="16"/>
      <c r="P249" s="25"/>
      <c r="Q249" s="17"/>
    </row>
    <row r="250" spans="1:17" ht="15">
      <c r="A250" s="4"/>
      <c r="B250" s="147"/>
      <c r="C250" s="151"/>
      <c r="D250" s="151" t="s">
        <v>12</v>
      </c>
      <c r="E250" s="151">
        <v>0.5</v>
      </c>
      <c r="F250" s="151">
        <v>0.5</v>
      </c>
      <c r="G250" s="151">
        <f>Q49</f>
        <v>290</v>
      </c>
      <c r="H250" s="153">
        <f t="shared" si="17"/>
        <v>0.15</v>
      </c>
      <c r="I250" s="166"/>
      <c r="J250" s="166"/>
      <c r="K250" s="166"/>
      <c r="L250" s="166"/>
      <c r="M250" s="215"/>
      <c r="N250" s="136"/>
      <c r="O250" s="16"/>
      <c r="P250" s="25"/>
      <c r="Q250" s="17"/>
    </row>
    <row r="251" spans="1:17" ht="15">
      <c r="A251" s="4"/>
      <c r="B251" s="147"/>
      <c r="C251" s="151"/>
      <c r="D251" s="151" t="s">
        <v>204</v>
      </c>
      <c r="E251" s="151">
        <v>0.5</v>
      </c>
      <c r="F251" s="151">
        <v>0.5</v>
      </c>
      <c r="G251" s="151">
        <f>Q50</f>
        <v>15</v>
      </c>
      <c r="H251" s="153">
        <f t="shared" si="17"/>
        <v>0.01</v>
      </c>
      <c r="I251" s="166"/>
      <c r="J251" s="166"/>
      <c r="K251" s="166"/>
      <c r="L251" s="166"/>
      <c r="M251" s="215"/>
      <c r="N251" s="136"/>
      <c r="O251" s="16"/>
      <c r="P251" s="25"/>
      <c r="Q251" s="17"/>
    </row>
    <row r="252" spans="1:17" ht="15">
      <c r="A252" s="4"/>
      <c r="B252" s="147"/>
      <c r="C252" s="151"/>
      <c r="D252" s="151" t="s">
        <v>18</v>
      </c>
      <c r="E252" s="151">
        <v>73</v>
      </c>
      <c r="F252" s="151">
        <v>54</v>
      </c>
      <c r="G252" s="151">
        <f>Q17</f>
        <v>32</v>
      </c>
      <c r="H252" s="153">
        <f t="shared" si="17"/>
        <v>2.34</v>
      </c>
      <c r="I252" s="166"/>
      <c r="J252" s="166"/>
      <c r="K252" s="166"/>
      <c r="L252" s="166"/>
      <c r="M252" s="215"/>
      <c r="N252" s="136"/>
      <c r="O252" s="16"/>
      <c r="P252" s="25"/>
      <c r="Q252" s="17"/>
    </row>
    <row r="253" spans="1:17" ht="14.25">
      <c r="A253" s="4"/>
      <c r="B253" s="147"/>
      <c r="C253" s="151"/>
      <c r="D253" s="151" t="s">
        <v>6</v>
      </c>
      <c r="E253" s="151">
        <v>9</v>
      </c>
      <c r="F253" s="151">
        <v>7</v>
      </c>
      <c r="G253" s="151">
        <f>Q18</f>
        <v>33</v>
      </c>
      <c r="H253" s="153">
        <f t="shared" si="17"/>
        <v>0.3</v>
      </c>
      <c r="I253" s="168">
        <v>4.61</v>
      </c>
      <c r="J253" s="168">
        <v>8.83</v>
      </c>
      <c r="K253" s="168">
        <v>7.28</v>
      </c>
      <c r="L253" s="168">
        <v>127.03</v>
      </c>
      <c r="M253" s="206">
        <v>738</v>
      </c>
      <c r="N253" s="136">
        <f>(I253+K253)*4+J253*9</f>
        <v>127.03</v>
      </c>
      <c r="O253" s="16"/>
      <c r="P253" s="25"/>
      <c r="Q253" s="17"/>
    </row>
    <row r="254" spans="1:17" ht="14.25">
      <c r="A254" s="4">
        <v>2</v>
      </c>
      <c r="B254" s="155" t="s">
        <v>253</v>
      </c>
      <c r="C254" s="151">
        <v>200</v>
      </c>
      <c r="D254" s="151" t="s">
        <v>252</v>
      </c>
      <c r="E254" s="151">
        <v>200</v>
      </c>
      <c r="F254" s="151">
        <v>200</v>
      </c>
      <c r="G254" s="151">
        <f>Q32</f>
        <v>42</v>
      </c>
      <c r="H254" s="153">
        <f t="shared" si="17"/>
        <v>8.4</v>
      </c>
      <c r="I254" s="168">
        <v>1</v>
      </c>
      <c r="J254" s="168">
        <v>0</v>
      </c>
      <c r="K254" s="168">
        <v>23.4</v>
      </c>
      <c r="L254" s="168">
        <v>97.6</v>
      </c>
      <c r="M254" s="199"/>
      <c r="N254" s="136">
        <f>(I254+K254)*4+J254*9</f>
        <v>97.6</v>
      </c>
      <c r="O254" s="16"/>
      <c r="P254" s="25"/>
      <c r="Q254" s="17"/>
    </row>
    <row r="255" spans="1:14" ht="15">
      <c r="A255" s="2"/>
      <c r="B255" s="161"/>
      <c r="C255" s="151"/>
      <c r="D255" s="12"/>
      <c r="E255" s="12"/>
      <c r="F255" s="12"/>
      <c r="G255" s="151"/>
      <c r="H255" s="158">
        <f>SUM(H246:H254)</f>
        <v>14.9</v>
      </c>
      <c r="I255" s="158">
        <f>SUM(I246:I254)</f>
        <v>5.61</v>
      </c>
      <c r="J255" s="158">
        <f>SUM(J246:J254)</f>
        <v>8.83</v>
      </c>
      <c r="K255" s="158">
        <f>SUM(K246:K254)</f>
        <v>30.68</v>
      </c>
      <c r="L255" s="158">
        <f>SUM(L246:L254)</f>
        <v>224.63</v>
      </c>
      <c r="M255" s="214"/>
      <c r="N255" s="136">
        <f>(I255+K255)*4+J255*9</f>
        <v>224.63</v>
      </c>
    </row>
    <row r="256" spans="1:14" ht="15">
      <c r="A256" s="230" t="s">
        <v>236</v>
      </c>
      <c r="B256" s="231"/>
      <c r="C256" s="231"/>
      <c r="D256" s="231"/>
      <c r="E256" s="231"/>
      <c r="F256" s="231"/>
      <c r="G256" s="231"/>
      <c r="H256" s="232"/>
      <c r="I256" s="196">
        <f>I224+I244+I255</f>
        <v>34.77</v>
      </c>
      <c r="J256" s="196">
        <f>J224+J244+J255</f>
        <v>41.55</v>
      </c>
      <c r="K256" s="196">
        <f>K224+K244+K255</f>
        <v>162.18</v>
      </c>
      <c r="L256" s="196">
        <f>L224+L244+L255</f>
        <v>1161.75</v>
      </c>
      <c r="M256" s="220"/>
      <c r="N256" s="136">
        <f>(I256+K256)*4+J256*9</f>
        <v>1161.75</v>
      </c>
    </row>
    <row r="257" spans="1:14" ht="15">
      <c r="A257" s="20"/>
      <c r="B257" s="172"/>
      <c r="C257" s="173"/>
      <c r="D257" s="173"/>
      <c r="N257" s="136"/>
    </row>
    <row r="258" spans="1:14" ht="15">
      <c r="A258" s="20"/>
      <c r="B258" s="172" t="s">
        <v>39</v>
      </c>
      <c r="C258" s="173"/>
      <c r="D258" s="173"/>
      <c r="N258" s="136"/>
    </row>
    <row r="259" spans="1:21" ht="28.5">
      <c r="A259" s="7" t="s">
        <v>3</v>
      </c>
      <c r="B259" s="147"/>
      <c r="C259" s="147" t="s">
        <v>4</v>
      </c>
      <c r="D259" s="148" t="s">
        <v>30</v>
      </c>
      <c r="E259" s="149" t="s">
        <v>13</v>
      </c>
      <c r="F259" s="149" t="s">
        <v>60</v>
      </c>
      <c r="G259" s="149" t="s">
        <v>31</v>
      </c>
      <c r="H259" s="149" t="s">
        <v>32</v>
      </c>
      <c r="I259" s="192" t="s">
        <v>74</v>
      </c>
      <c r="J259" s="192" t="s">
        <v>75</v>
      </c>
      <c r="K259" s="192" t="s">
        <v>76</v>
      </c>
      <c r="L259" s="192" t="s">
        <v>77</v>
      </c>
      <c r="M259" s="213" t="s">
        <v>276</v>
      </c>
      <c r="N259" s="136"/>
      <c r="R259" s="16"/>
      <c r="S259" s="16"/>
      <c r="T259" s="16"/>
      <c r="U259" s="17"/>
    </row>
    <row r="260" spans="1:21" ht="15">
      <c r="A260" s="4"/>
      <c r="B260" s="174" t="s">
        <v>0</v>
      </c>
      <c r="C260" s="175" t="s">
        <v>33</v>
      </c>
      <c r="D260" s="175"/>
      <c r="E260" s="151" t="s">
        <v>33</v>
      </c>
      <c r="F260" s="151" t="s">
        <v>33</v>
      </c>
      <c r="G260" s="151" t="s">
        <v>34</v>
      </c>
      <c r="H260" s="151" t="s">
        <v>35</v>
      </c>
      <c r="I260" s="209"/>
      <c r="J260" s="209"/>
      <c r="K260" s="209"/>
      <c r="L260" s="209"/>
      <c r="M260" s="221"/>
      <c r="N260" s="136"/>
      <c r="R260" s="16"/>
      <c r="S260" s="16"/>
      <c r="T260" s="16"/>
      <c r="U260" s="17"/>
    </row>
    <row r="261" spans="1:21" ht="14.25">
      <c r="A261" s="14">
        <v>1</v>
      </c>
      <c r="B261" s="169" t="s">
        <v>233</v>
      </c>
      <c r="C261" s="151">
        <v>100</v>
      </c>
      <c r="D261" s="151" t="s">
        <v>7</v>
      </c>
      <c r="E261" s="151">
        <v>120</v>
      </c>
      <c r="F261" s="151">
        <v>84</v>
      </c>
      <c r="G261" s="151">
        <f>Q16</f>
        <v>32</v>
      </c>
      <c r="H261" s="153">
        <f aca="true" t="shared" si="18" ref="H261:H270">G261*E261/1000</f>
        <v>3.84</v>
      </c>
      <c r="I261" s="153"/>
      <c r="J261" s="153"/>
      <c r="K261" s="153"/>
      <c r="L261" s="153"/>
      <c r="M261" s="199"/>
      <c r="N261" s="136"/>
      <c r="R261" s="16"/>
      <c r="S261" s="16"/>
      <c r="T261" s="16"/>
      <c r="U261" s="17"/>
    </row>
    <row r="262" spans="1:21" ht="14.25">
      <c r="A262" s="14"/>
      <c r="B262" s="151"/>
      <c r="C262" s="151"/>
      <c r="D262" s="151" t="s">
        <v>8</v>
      </c>
      <c r="E262" s="151">
        <v>12</v>
      </c>
      <c r="F262" s="151">
        <v>10</v>
      </c>
      <c r="G262" s="151">
        <f>Q19</f>
        <v>42</v>
      </c>
      <c r="H262" s="153">
        <f t="shared" si="18"/>
        <v>0.5</v>
      </c>
      <c r="I262" s="153"/>
      <c r="J262" s="153"/>
      <c r="K262" s="153"/>
      <c r="L262" s="153"/>
      <c r="M262" s="199"/>
      <c r="N262" s="136"/>
      <c r="R262" s="16"/>
      <c r="S262" s="16"/>
      <c r="T262" s="16"/>
      <c r="U262" s="17"/>
    </row>
    <row r="263" spans="1:21" ht="14.25">
      <c r="A263" s="14"/>
      <c r="B263" s="151"/>
      <c r="C263" s="151"/>
      <c r="D263" s="151" t="s">
        <v>6</v>
      </c>
      <c r="E263" s="151">
        <v>14</v>
      </c>
      <c r="F263" s="151">
        <v>12</v>
      </c>
      <c r="G263" s="153">
        <f>Q18</f>
        <v>33</v>
      </c>
      <c r="H263" s="153">
        <f t="shared" si="18"/>
        <v>0.46</v>
      </c>
      <c r="I263" s="153"/>
      <c r="J263" s="153"/>
      <c r="K263" s="153"/>
      <c r="L263" s="153"/>
      <c r="M263" s="199"/>
      <c r="N263" s="136"/>
      <c r="R263" s="16"/>
      <c r="S263" s="16"/>
      <c r="T263" s="16"/>
      <c r="U263" s="17"/>
    </row>
    <row r="264" spans="1:21" ht="14.25">
      <c r="A264" s="14"/>
      <c r="B264" s="151"/>
      <c r="C264" s="151"/>
      <c r="D264" s="151" t="s">
        <v>28</v>
      </c>
      <c r="E264" s="151">
        <v>3</v>
      </c>
      <c r="F264" s="151">
        <v>3</v>
      </c>
      <c r="G264" s="153">
        <f>Q24</f>
        <v>80</v>
      </c>
      <c r="H264" s="153">
        <f>G264*E264/1000</f>
        <v>0.24</v>
      </c>
      <c r="I264" s="153"/>
      <c r="J264" s="153"/>
      <c r="K264" s="153"/>
      <c r="L264" s="153"/>
      <c r="M264" s="199"/>
      <c r="N264" s="136"/>
      <c r="R264" s="16"/>
      <c r="S264" s="16"/>
      <c r="T264" s="16"/>
      <c r="U264" s="17"/>
    </row>
    <row r="265" spans="1:21" ht="14.25">
      <c r="A265" s="14"/>
      <c r="B265" s="151"/>
      <c r="C265" s="151"/>
      <c r="D265" s="151" t="s">
        <v>29</v>
      </c>
      <c r="E265" s="151">
        <v>8</v>
      </c>
      <c r="F265" s="151">
        <v>8</v>
      </c>
      <c r="G265" s="151">
        <f>Q11</f>
        <v>343</v>
      </c>
      <c r="H265" s="153">
        <f t="shared" si="18"/>
        <v>2.74</v>
      </c>
      <c r="I265" s="153">
        <v>2.17</v>
      </c>
      <c r="J265" s="153">
        <v>6.09</v>
      </c>
      <c r="K265" s="153">
        <v>15.09</v>
      </c>
      <c r="L265" s="153">
        <v>123.85</v>
      </c>
      <c r="M265" s="199">
        <v>33</v>
      </c>
      <c r="N265" s="136">
        <f aca="true" t="shared" si="19" ref="N265:N271">(I265+K265)*4+J265*9</f>
        <v>123.85</v>
      </c>
      <c r="R265" s="16"/>
      <c r="S265" s="16"/>
      <c r="T265" s="16"/>
      <c r="U265" s="17"/>
    </row>
    <row r="266" spans="1:21" ht="14.25">
      <c r="A266" s="14">
        <v>2</v>
      </c>
      <c r="B266" s="169" t="s">
        <v>36</v>
      </c>
      <c r="C266" s="151">
        <v>30</v>
      </c>
      <c r="D266" s="151" t="s">
        <v>20</v>
      </c>
      <c r="E266" s="151">
        <v>30</v>
      </c>
      <c r="F266" s="151">
        <v>30</v>
      </c>
      <c r="G266" s="151">
        <f>Q56</f>
        <v>51</v>
      </c>
      <c r="H266" s="153">
        <f t="shared" si="18"/>
        <v>1.53</v>
      </c>
      <c r="I266" s="153">
        <v>2.01</v>
      </c>
      <c r="J266" s="153">
        <v>0.21</v>
      </c>
      <c r="K266" s="153">
        <v>15.09</v>
      </c>
      <c r="L266" s="153">
        <v>70.29</v>
      </c>
      <c r="M266" s="199"/>
      <c r="N266" s="136">
        <f t="shared" si="19"/>
        <v>70.29</v>
      </c>
      <c r="R266" s="16"/>
      <c r="S266" s="16"/>
      <c r="T266" s="16"/>
      <c r="U266" s="17"/>
    </row>
    <row r="267" spans="1:14" ht="14.25">
      <c r="A267" s="4">
        <v>3</v>
      </c>
      <c r="B267" s="169" t="s">
        <v>249</v>
      </c>
      <c r="C267" s="151">
        <v>200</v>
      </c>
      <c r="D267" s="151" t="s">
        <v>250</v>
      </c>
      <c r="E267" s="151">
        <v>3</v>
      </c>
      <c r="F267" s="151">
        <v>3</v>
      </c>
      <c r="G267" s="151">
        <f>Q53</f>
        <v>371</v>
      </c>
      <c r="H267" s="153">
        <f t="shared" si="18"/>
        <v>1.11</v>
      </c>
      <c r="I267" s="153"/>
      <c r="J267" s="153"/>
      <c r="K267" s="153"/>
      <c r="L267" s="153"/>
      <c r="M267" s="199"/>
      <c r="N267" s="136"/>
    </row>
    <row r="268" spans="1:14" ht="14.25">
      <c r="A268" s="4"/>
      <c r="B268" s="169"/>
      <c r="C268" s="151"/>
      <c r="D268" s="151" t="s">
        <v>10</v>
      </c>
      <c r="E268" s="151">
        <v>80</v>
      </c>
      <c r="F268" s="151">
        <v>80</v>
      </c>
      <c r="G268" s="151">
        <f>Q10</f>
        <v>47</v>
      </c>
      <c r="H268" s="153">
        <f t="shared" si="18"/>
        <v>3.76</v>
      </c>
      <c r="I268" s="153"/>
      <c r="J268" s="153"/>
      <c r="K268" s="153"/>
      <c r="L268" s="153"/>
      <c r="M268" s="199"/>
      <c r="N268" s="136"/>
    </row>
    <row r="269" spans="1:14" ht="14.25">
      <c r="A269" s="4"/>
      <c r="B269" s="169"/>
      <c r="C269" s="151"/>
      <c r="D269" s="151" t="s">
        <v>2</v>
      </c>
      <c r="E269" s="151">
        <v>15</v>
      </c>
      <c r="F269" s="151">
        <v>15</v>
      </c>
      <c r="G269" s="151">
        <f>Q46</f>
        <v>47</v>
      </c>
      <c r="H269" s="153">
        <f t="shared" si="18"/>
        <v>0.71</v>
      </c>
      <c r="I269" s="153">
        <v>6.2</v>
      </c>
      <c r="J269" s="153">
        <v>6.4</v>
      </c>
      <c r="K269" s="153">
        <v>22.35</v>
      </c>
      <c r="L269" s="153">
        <v>171.8</v>
      </c>
      <c r="M269" s="199"/>
      <c r="N269" s="136">
        <f t="shared" si="19"/>
        <v>171.8</v>
      </c>
    </row>
    <row r="270" spans="1:14" ht="14.25">
      <c r="A270" s="4"/>
      <c r="B270" s="169"/>
      <c r="C270" s="151"/>
      <c r="D270" s="151" t="s">
        <v>204</v>
      </c>
      <c r="E270" s="151">
        <v>0.5</v>
      </c>
      <c r="F270" s="151">
        <v>0.5</v>
      </c>
      <c r="G270" s="151">
        <f>Q50</f>
        <v>15</v>
      </c>
      <c r="H270" s="153">
        <f t="shared" si="18"/>
        <v>0.01</v>
      </c>
      <c r="I270" s="153"/>
      <c r="J270" s="153"/>
      <c r="K270" s="153"/>
      <c r="L270" s="153"/>
      <c r="M270" s="199"/>
      <c r="N270" s="136"/>
    </row>
    <row r="271" spans="1:14" ht="15">
      <c r="A271" s="4"/>
      <c r="B271" s="151"/>
      <c r="C271" s="151"/>
      <c r="D271" s="151"/>
      <c r="E271" s="151"/>
      <c r="F271" s="151"/>
      <c r="G271" s="163"/>
      <c r="H271" s="158">
        <f>SUM(H261:H270)</f>
        <v>14.9</v>
      </c>
      <c r="I271" s="158">
        <f>SUM(I261:I270)</f>
        <v>10.38</v>
      </c>
      <c r="J271" s="158">
        <f>SUM(J261:J270)</f>
        <v>12.7</v>
      </c>
      <c r="K271" s="158">
        <f>SUM(K261:K270)</f>
        <v>52.53</v>
      </c>
      <c r="L271" s="158">
        <f>SUM(L261:L270)</f>
        <v>365.94</v>
      </c>
      <c r="M271" s="214"/>
      <c r="N271" s="136">
        <f t="shared" si="19"/>
        <v>365.94</v>
      </c>
    </row>
    <row r="272" spans="1:14" ht="15">
      <c r="A272" s="4"/>
      <c r="B272" s="159" t="s">
        <v>5</v>
      </c>
      <c r="C272" s="147"/>
      <c r="D272" s="147"/>
      <c r="E272" s="151"/>
      <c r="F272" s="151"/>
      <c r="G272" s="151"/>
      <c r="H272" s="153"/>
      <c r="I272" s="153"/>
      <c r="J272" s="153"/>
      <c r="K272" s="153"/>
      <c r="L272" s="153"/>
      <c r="M272" s="199"/>
      <c r="N272" s="136"/>
    </row>
    <row r="273" spans="1:14" ht="14.25">
      <c r="A273" s="4">
        <v>1</v>
      </c>
      <c r="B273" s="161" t="s">
        <v>211</v>
      </c>
      <c r="C273" s="151" t="s">
        <v>259</v>
      </c>
      <c r="D273" s="147" t="s">
        <v>7</v>
      </c>
      <c r="E273" s="151">
        <v>107</v>
      </c>
      <c r="F273" s="151">
        <v>75</v>
      </c>
      <c r="G273" s="151">
        <f>Q16</f>
        <v>32</v>
      </c>
      <c r="H273" s="153">
        <f aca="true" t="shared" si="20" ref="H273:H279">G273*E273/1000</f>
        <v>3.42</v>
      </c>
      <c r="I273" s="153"/>
      <c r="J273" s="153"/>
      <c r="K273" s="153"/>
      <c r="L273" s="153"/>
      <c r="M273" s="199"/>
      <c r="N273" s="136"/>
    </row>
    <row r="274" spans="1:14" ht="14.25">
      <c r="A274" s="4"/>
      <c r="B274" s="161"/>
      <c r="C274" s="151"/>
      <c r="D274" s="151" t="s">
        <v>212</v>
      </c>
      <c r="E274" s="151">
        <v>10</v>
      </c>
      <c r="F274" s="151">
        <v>10</v>
      </c>
      <c r="G274" s="151">
        <f>Q43</f>
        <v>32</v>
      </c>
      <c r="H274" s="153">
        <f t="shared" si="20"/>
        <v>0.32</v>
      </c>
      <c r="I274" s="153"/>
      <c r="J274" s="153"/>
      <c r="K274" s="153"/>
      <c r="L274" s="153"/>
      <c r="M274" s="199"/>
      <c r="N274" s="136"/>
    </row>
    <row r="275" spans="1:20" ht="14.25">
      <c r="A275" s="4"/>
      <c r="B275" s="161"/>
      <c r="C275" s="151"/>
      <c r="D275" s="151" t="s">
        <v>8</v>
      </c>
      <c r="E275" s="151">
        <v>13</v>
      </c>
      <c r="F275" s="151">
        <v>10</v>
      </c>
      <c r="G275" s="163">
        <f>Q19</f>
        <v>42</v>
      </c>
      <c r="H275" s="153">
        <f t="shared" si="20"/>
        <v>0.55</v>
      </c>
      <c r="I275" s="153"/>
      <c r="J275" s="153"/>
      <c r="K275" s="153"/>
      <c r="L275" s="153"/>
      <c r="M275" s="199"/>
      <c r="N275" s="136"/>
      <c r="R275" s="16"/>
      <c r="S275" s="25"/>
      <c r="T275" s="17"/>
    </row>
    <row r="276" spans="1:14" ht="14.25">
      <c r="A276" s="4"/>
      <c r="B276" s="161"/>
      <c r="C276" s="151"/>
      <c r="D276" s="151" t="s">
        <v>6</v>
      </c>
      <c r="E276" s="151">
        <v>13</v>
      </c>
      <c r="F276" s="151">
        <v>10</v>
      </c>
      <c r="G276" s="163">
        <f>Q18</f>
        <v>33</v>
      </c>
      <c r="H276" s="153">
        <f t="shared" si="20"/>
        <v>0.43</v>
      </c>
      <c r="I276" s="153"/>
      <c r="J276" s="153"/>
      <c r="K276" s="153"/>
      <c r="L276" s="153"/>
      <c r="M276" s="199"/>
      <c r="N276" s="136"/>
    </row>
    <row r="277" spans="1:14" ht="14.25">
      <c r="A277" s="4"/>
      <c r="B277" s="161"/>
      <c r="C277" s="151"/>
      <c r="D277" s="151" t="s">
        <v>158</v>
      </c>
      <c r="E277" s="151">
        <v>28</v>
      </c>
      <c r="F277" s="151">
        <v>15</v>
      </c>
      <c r="G277" s="163">
        <f>Q21</f>
        <v>40</v>
      </c>
      <c r="H277" s="153">
        <f t="shared" si="20"/>
        <v>1.12</v>
      </c>
      <c r="I277" s="153"/>
      <c r="J277" s="153"/>
      <c r="K277" s="153"/>
      <c r="L277" s="153"/>
      <c r="M277" s="199"/>
      <c r="N277" s="136"/>
    </row>
    <row r="278" spans="1:14" ht="14.25">
      <c r="A278" s="4"/>
      <c r="B278" s="161"/>
      <c r="C278" s="151"/>
      <c r="D278" s="151" t="s">
        <v>27</v>
      </c>
      <c r="E278" s="151">
        <v>5</v>
      </c>
      <c r="F278" s="151">
        <v>5</v>
      </c>
      <c r="G278" s="163">
        <f>Q33</f>
        <v>90</v>
      </c>
      <c r="H278" s="153">
        <f t="shared" si="20"/>
        <v>0.45</v>
      </c>
      <c r="I278" s="153">
        <v>3.17</v>
      </c>
      <c r="J278" s="153">
        <v>5.43</v>
      </c>
      <c r="K278" s="153">
        <v>21.47</v>
      </c>
      <c r="L278" s="153">
        <v>147.43</v>
      </c>
      <c r="M278" s="199">
        <v>208</v>
      </c>
      <c r="N278" s="136">
        <f>(I278+K278)*4+J278*9</f>
        <v>147.43</v>
      </c>
    </row>
    <row r="279" spans="1:14" ht="14.25">
      <c r="A279" s="4"/>
      <c r="B279" s="161"/>
      <c r="C279" s="151"/>
      <c r="D279" s="147" t="s">
        <v>9</v>
      </c>
      <c r="E279" s="151">
        <v>15</v>
      </c>
      <c r="F279" s="151">
        <v>15</v>
      </c>
      <c r="G279" s="163">
        <f>Q12</f>
        <v>141</v>
      </c>
      <c r="H279" s="153">
        <f t="shared" si="20"/>
        <v>2.12</v>
      </c>
      <c r="I279" s="153">
        <v>0.32</v>
      </c>
      <c r="J279" s="153">
        <v>4.23</v>
      </c>
      <c r="K279" s="153">
        <v>0.47</v>
      </c>
      <c r="L279" s="153">
        <v>41.23</v>
      </c>
      <c r="M279" s="199"/>
      <c r="N279" s="136">
        <f>(I279+K279)*4+J279*9</f>
        <v>41.23</v>
      </c>
    </row>
    <row r="280" spans="1:15" ht="15">
      <c r="A280" s="4">
        <v>2</v>
      </c>
      <c r="B280" s="197" t="s">
        <v>209</v>
      </c>
      <c r="C280" s="151">
        <v>70</v>
      </c>
      <c r="D280" s="147" t="s">
        <v>17</v>
      </c>
      <c r="E280" s="151">
        <v>71</v>
      </c>
      <c r="F280" s="151">
        <v>52</v>
      </c>
      <c r="G280" s="151">
        <f>Q6</f>
        <v>297</v>
      </c>
      <c r="H280" s="153">
        <f>E280*G280/1000</f>
        <v>21.09</v>
      </c>
      <c r="I280" s="153"/>
      <c r="J280" s="153"/>
      <c r="K280" s="153"/>
      <c r="L280" s="153"/>
      <c r="M280" s="199"/>
      <c r="N280" s="136"/>
      <c r="O280" s="27"/>
    </row>
    <row r="281" spans="1:15" ht="15">
      <c r="A281" s="4"/>
      <c r="B281" s="197"/>
      <c r="C281" s="151"/>
      <c r="D281" s="147" t="s">
        <v>8</v>
      </c>
      <c r="E281" s="151">
        <v>12</v>
      </c>
      <c r="F281" s="151">
        <v>10</v>
      </c>
      <c r="G281" s="151">
        <f>Q19</f>
        <v>42</v>
      </c>
      <c r="H281" s="153">
        <f>E281*G281/1000</f>
        <v>0.5</v>
      </c>
      <c r="I281" s="153"/>
      <c r="J281" s="153"/>
      <c r="K281" s="153"/>
      <c r="L281" s="153"/>
      <c r="M281" s="199"/>
      <c r="N281" s="136"/>
      <c r="O281" s="27"/>
    </row>
    <row r="282" spans="1:14" ht="14.25">
      <c r="A282" s="4"/>
      <c r="B282" s="155"/>
      <c r="C282" s="151"/>
      <c r="D282" s="151" t="s">
        <v>6</v>
      </c>
      <c r="E282" s="151">
        <v>8</v>
      </c>
      <c r="F282" s="151">
        <v>6</v>
      </c>
      <c r="G282" s="151">
        <f>Q18</f>
        <v>33</v>
      </c>
      <c r="H282" s="153">
        <f aca="true" t="shared" si="21" ref="H282:H287">G282*E282/1000</f>
        <v>0.26</v>
      </c>
      <c r="I282" s="153"/>
      <c r="J282" s="153"/>
      <c r="K282" s="153"/>
      <c r="L282" s="153"/>
      <c r="M282" s="199"/>
      <c r="N282" s="136"/>
    </row>
    <row r="283" spans="1:14" ht="14.25">
      <c r="A283" s="4"/>
      <c r="B283" s="155"/>
      <c r="C283" s="151"/>
      <c r="D283" s="151" t="s">
        <v>28</v>
      </c>
      <c r="E283" s="151">
        <v>2</v>
      </c>
      <c r="F283" s="151">
        <v>2</v>
      </c>
      <c r="G283" s="151">
        <f>Q24</f>
        <v>80</v>
      </c>
      <c r="H283" s="153">
        <f t="shared" si="21"/>
        <v>0.16</v>
      </c>
      <c r="I283" s="153"/>
      <c r="J283" s="153"/>
      <c r="K283" s="153"/>
      <c r="L283" s="153"/>
      <c r="M283" s="199"/>
      <c r="N283" s="136"/>
    </row>
    <row r="284" spans="1:14" ht="14.25">
      <c r="A284" s="4"/>
      <c r="B284" s="155"/>
      <c r="C284" s="151"/>
      <c r="D284" s="151" t="s">
        <v>29</v>
      </c>
      <c r="E284" s="151">
        <v>2</v>
      </c>
      <c r="F284" s="151">
        <v>2</v>
      </c>
      <c r="G284" s="151">
        <f>Q11</f>
        <v>343</v>
      </c>
      <c r="H284" s="153">
        <f t="shared" si="21"/>
        <v>0.69</v>
      </c>
      <c r="I284" s="153"/>
      <c r="J284" s="153"/>
      <c r="K284" s="153"/>
      <c r="L284" s="153"/>
      <c r="M284" s="199"/>
      <c r="N284" s="136"/>
    </row>
    <row r="285" spans="1:14" ht="14.25">
      <c r="A285" s="4"/>
      <c r="B285" s="155"/>
      <c r="C285" s="151"/>
      <c r="D285" s="151" t="s">
        <v>80</v>
      </c>
      <c r="E285" s="151">
        <v>3</v>
      </c>
      <c r="F285" s="151">
        <v>3</v>
      </c>
      <c r="G285" s="151">
        <f>Q36</f>
        <v>31</v>
      </c>
      <c r="H285" s="153">
        <f t="shared" si="21"/>
        <v>0.09</v>
      </c>
      <c r="I285" s="153">
        <v>9.63</v>
      </c>
      <c r="J285" s="153">
        <v>7.61</v>
      </c>
      <c r="K285" s="153">
        <v>2.44</v>
      </c>
      <c r="L285" s="153">
        <v>116.77</v>
      </c>
      <c r="M285" s="199">
        <v>277</v>
      </c>
      <c r="N285" s="136">
        <f>(I285+K285)*4+J285*9</f>
        <v>116.77</v>
      </c>
    </row>
    <row r="286" spans="1:14" ht="14.25">
      <c r="A286" s="4">
        <v>3</v>
      </c>
      <c r="B286" s="155" t="s">
        <v>243</v>
      </c>
      <c r="C286" s="151">
        <v>150</v>
      </c>
      <c r="D286" s="151" t="s">
        <v>23</v>
      </c>
      <c r="E286" s="163">
        <v>53</v>
      </c>
      <c r="F286" s="163">
        <v>53</v>
      </c>
      <c r="G286" s="151">
        <f>Q47</f>
        <v>39</v>
      </c>
      <c r="H286" s="153">
        <f t="shared" si="21"/>
        <v>2.07</v>
      </c>
      <c r="I286" s="153"/>
      <c r="J286" s="153"/>
      <c r="K286" s="153"/>
      <c r="L286" s="153"/>
      <c r="M286" s="199"/>
      <c r="N286" s="136"/>
    </row>
    <row r="287" spans="1:14" ht="14.25">
      <c r="A287" s="4"/>
      <c r="B287" s="167"/>
      <c r="C287" s="151"/>
      <c r="D287" s="151" t="s">
        <v>71</v>
      </c>
      <c r="E287" s="163">
        <v>6</v>
      </c>
      <c r="F287" s="163">
        <v>6</v>
      </c>
      <c r="G287" s="151">
        <f>Q11</f>
        <v>343</v>
      </c>
      <c r="H287" s="153">
        <f t="shared" si="21"/>
        <v>2.06</v>
      </c>
      <c r="I287" s="153">
        <v>5.76</v>
      </c>
      <c r="J287" s="153">
        <v>0.83</v>
      </c>
      <c r="K287" s="153">
        <v>31.14</v>
      </c>
      <c r="L287" s="153">
        <v>155.07</v>
      </c>
      <c r="M287" s="199"/>
      <c r="N287" s="136">
        <f>(I287+K287)*4+J287*9</f>
        <v>155.07</v>
      </c>
    </row>
    <row r="288" spans="1:14" ht="14.25">
      <c r="A288" s="4">
        <v>5</v>
      </c>
      <c r="B288" s="169" t="s">
        <v>36</v>
      </c>
      <c r="C288" s="156">
        <v>40</v>
      </c>
      <c r="D288" s="151" t="s">
        <v>20</v>
      </c>
      <c r="E288" s="151">
        <v>40</v>
      </c>
      <c r="F288" s="151">
        <v>40</v>
      </c>
      <c r="G288" s="163">
        <f>Q56</f>
        <v>51</v>
      </c>
      <c r="H288" s="153">
        <f>E288*G288/1000</f>
        <v>2.04</v>
      </c>
      <c r="I288" s="153">
        <v>2.68</v>
      </c>
      <c r="J288" s="153">
        <v>0.28</v>
      </c>
      <c r="K288" s="153">
        <v>20.12</v>
      </c>
      <c r="L288" s="153">
        <v>93.72</v>
      </c>
      <c r="M288" s="199"/>
      <c r="N288" s="136">
        <f>(I288+K288)*4+J288*9</f>
        <v>93.72</v>
      </c>
    </row>
    <row r="289" spans="1:14" ht="14.25">
      <c r="A289" s="4">
        <v>6</v>
      </c>
      <c r="B289" s="155" t="s">
        <v>26</v>
      </c>
      <c r="C289" s="151">
        <v>200</v>
      </c>
      <c r="D289" s="151" t="s">
        <v>21</v>
      </c>
      <c r="E289" s="163">
        <v>15</v>
      </c>
      <c r="F289" s="163">
        <v>15</v>
      </c>
      <c r="G289" s="163">
        <f>Q29</f>
        <v>96</v>
      </c>
      <c r="H289" s="153">
        <f>E289*G289/1000</f>
        <v>1.44</v>
      </c>
      <c r="I289" s="153"/>
      <c r="J289" s="153"/>
      <c r="K289" s="153"/>
      <c r="L289" s="153"/>
      <c r="M289" s="199"/>
      <c r="N289" s="136"/>
    </row>
    <row r="290" spans="1:14" ht="14.25">
      <c r="A290" s="4"/>
      <c r="B290" s="155"/>
      <c r="C290" s="151"/>
      <c r="D290" s="151" t="s">
        <v>2</v>
      </c>
      <c r="E290" s="163">
        <v>15</v>
      </c>
      <c r="F290" s="163">
        <v>15</v>
      </c>
      <c r="G290" s="163">
        <f>Q46</f>
        <v>47</v>
      </c>
      <c r="H290" s="153">
        <f>E290*G290/1000</f>
        <v>0.71</v>
      </c>
      <c r="I290" s="153">
        <v>1.04</v>
      </c>
      <c r="J290" s="153">
        <v>0</v>
      </c>
      <c r="K290" s="153">
        <v>26.96</v>
      </c>
      <c r="L290" s="153">
        <v>112</v>
      </c>
      <c r="M290" s="199">
        <v>933</v>
      </c>
      <c r="N290" s="136">
        <f>(I290+K290)*4+J290*9</f>
        <v>112</v>
      </c>
    </row>
    <row r="291" spans="1:14" ht="14.25">
      <c r="A291" s="4"/>
      <c r="B291" s="155"/>
      <c r="C291" s="151"/>
      <c r="D291" s="151" t="s">
        <v>204</v>
      </c>
      <c r="E291" s="151">
        <v>4.5</v>
      </c>
      <c r="F291" s="151">
        <v>4.5</v>
      </c>
      <c r="G291" s="151">
        <f>Q50</f>
        <v>15</v>
      </c>
      <c r="H291" s="153">
        <f>E291*G291/1000</f>
        <v>0.07</v>
      </c>
      <c r="I291" s="153"/>
      <c r="J291" s="153"/>
      <c r="K291" s="153"/>
      <c r="L291" s="153"/>
      <c r="M291" s="199"/>
      <c r="N291" s="136"/>
    </row>
    <row r="292" spans="1:14" ht="14.25">
      <c r="A292" s="4"/>
      <c r="B292" s="155"/>
      <c r="C292" s="151"/>
      <c r="D292" s="151" t="s">
        <v>147</v>
      </c>
      <c r="E292" s="151">
        <v>0.02</v>
      </c>
      <c r="F292" s="151">
        <v>0.02</v>
      </c>
      <c r="G292" s="151">
        <f>Q55</f>
        <v>373</v>
      </c>
      <c r="H292" s="153">
        <f>E292*G292/1000</f>
        <v>0.01</v>
      </c>
      <c r="I292" s="153"/>
      <c r="J292" s="153"/>
      <c r="K292" s="153"/>
      <c r="L292" s="153"/>
      <c r="M292" s="199"/>
      <c r="N292" s="136"/>
    </row>
    <row r="293" spans="1:14" ht="15">
      <c r="A293" s="4"/>
      <c r="B293" s="155"/>
      <c r="C293" s="151"/>
      <c r="D293" s="155"/>
      <c r="E293" s="151"/>
      <c r="F293" s="151"/>
      <c r="G293" s="198"/>
      <c r="H293" s="158">
        <f>SUM(H273:H292)</f>
        <v>39.6</v>
      </c>
      <c r="I293" s="158">
        <f>SUM(I273:I292)</f>
        <v>22.6</v>
      </c>
      <c r="J293" s="158">
        <f>SUM(J273:J292)</f>
        <v>18.38</v>
      </c>
      <c r="K293" s="158">
        <f>SUM(K273:K292)</f>
        <v>102.6</v>
      </c>
      <c r="L293" s="158">
        <f>SUM(L273:L292)</f>
        <v>666.22</v>
      </c>
      <c r="M293" s="214"/>
      <c r="N293" s="136">
        <f>(I293+K293)*4+J293*9</f>
        <v>666.22</v>
      </c>
    </row>
    <row r="294" spans="1:14" ht="15">
      <c r="A294" s="4"/>
      <c r="B294" s="150" t="s">
        <v>161</v>
      </c>
      <c r="C294" s="151"/>
      <c r="D294" s="155"/>
      <c r="E294" s="151"/>
      <c r="F294" s="151"/>
      <c r="G294" s="198"/>
      <c r="H294" s="166"/>
      <c r="I294" s="166"/>
      <c r="J294" s="166"/>
      <c r="K294" s="166"/>
      <c r="L294" s="166"/>
      <c r="M294" s="215"/>
      <c r="N294" s="136"/>
    </row>
    <row r="295" spans="1:14" ht="15">
      <c r="A295" s="24">
        <v>1</v>
      </c>
      <c r="B295" s="167" t="s">
        <v>246</v>
      </c>
      <c r="C295" s="163">
        <v>100</v>
      </c>
      <c r="D295" s="163" t="s">
        <v>80</v>
      </c>
      <c r="E295" s="163">
        <v>55</v>
      </c>
      <c r="F295" s="163">
        <v>55</v>
      </c>
      <c r="G295" s="163">
        <f>Q36</f>
        <v>31</v>
      </c>
      <c r="H295" s="153">
        <f>E295*G295/1000</f>
        <v>1.71</v>
      </c>
      <c r="I295" s="166"/>
      <c r="J295" s="166"/>
      <c r="K295" s="166"/>
      <c r="L295" s="166"/>
      <c r="M295" s="215"/>
      <c r="N295" s="136"/>
    </row>
    <row r="296" spans="1:14" ht="15">
      <c r="A296" s="24"/>
      <c r="B296" s="164"/>
      <c r="C296" s="163"/>
      <c r="D296" s="163" t="s">
        <v>2</v>
      </c>
      <c r="E296" s="163">
        <v>5</v>
      </c>
      <c r="F296" s="163">
        <v>5</v>
      </c>
      <c r="G296" s="163">
        <f>Q46</f>
        <v>47</v>
      </c>
      <c r="H296" s="153">
        <f>E296*G296/1000</f>
        <v>0.24</v>
      </c>
      <c r="I296" s="166"/>
      <c r="J296" s="166"/>
      <c r="K296" s="166"/>
      <c r="L296" s="166"/>
      <c r="M296" s="215"/>
      <c r="N296" s="136"/>
    </row>
    <row r="297" spans="1:14" ht="15">
      <c r="A297" s="24"/>
      <c r="B297" s="164"/>
      <c r="C297" s="163"/>
      <c r="D297" s="163" t="s">
        <v>71</v>
      </c>
      <c r="E297" s="163">
        <v>5</v>
      </c>
      <c r="F297" s="163">
        <v>5</v>
      </c>
      <c r="G297" s="163">
        <f>Q11</f>
        <v>343</v>
      </c>
      <c r="H297" s="153">
        <f>E297*G297/1000</f>
        <v>1.72</v>
      </c>
      <c r="I297" s="166"/>
      <c r="J297" s="166"/>
      <c r="K297" s="166"/>
      <c r="L297" s="166"/>
      <c r="M297" s="215"/>
      <c r="N297" s="136"/>
    </row>
    <row r="298" spans="1:14" ht="15">
      <c r="A298" s="24"/>
      <c r="B298" s="164"/>
      <c r="C298" s="163"/>
      <c r="D298" s="163" t="s">
        <v>10</v>
      </c>
      <c r="E298" s="163">
        <v>10</v>
      </c>
      <c r="F298" s="163">
        <v>10</v>
      </c>
      <c r="G298" s="163">
        <f>Q10</f>
        <v>47</v>
      </c>
      <c r="H298" s="153">
        <f>E298*G298/1000</f>
        <v>0.47</v>
      </c>
      <c r="I298" s="166"/>
      <c r="J298" s="166"/>
      <c r="K298" s="166"/>
      <c r="L298" s="166"/>
      <c r="M298" s="215"/>
      <c r="N298" s="136"/>
    </row>
    <row r="299" spans="1:14" ht="15">
      <c r="A299" s="24"/>
      <c r="B299" s="164"/>
      <c r="C299" s="163"/>
      <c r="D299" s="151" t="s">
        <v>11</v>
      </c>
      <c r="E299" s="163">
        <v>0.24</v>
      </c>
      <c r="F299" s="163">
        <v>0.24</v>
      </c>
      <c r="G299" s="168">
        <f>Q5</f>
        <v>6.4</v>
      </c>
      <c r="H299" s="153">
        <f>E299*G299</f>
        <v>1.54</v>
      </c>
      <c r="I299" s="166"/>
      <c r="J299" s="166"/>
      <c r="K299" s="166"/>
      <c r="L299" s="166"/>
      <c r="M299" s="215"/>
      <c r="N299" s="136"/>
    </row>
    <row r="300" spans="1:14" ht="15">
      <c r="A300" s="24"/>
      <c r="B300" s="164"/>
      <c r="C300" s="163"/>
      <c r="D300" s="151" t="s">
        <v>12</v>
      </c>
      <c r="E300" s="163">
        <v>0.7</v>
      </c>
      <c r="F300" s="163">
        <v>0.7</v>
      </c>
      <c r="G300" s="163">
        <f>Q49</f>
        <v>290</v>
      </c>
      <c r="H300" s="153">
        <f>E300*G300/1000</f>
        <v>0.2</v>
      </c>
      <c r="I300" s="166"/>
      <c r="J300" s="166"/>
      <c r="K300" s="166"/>
      <c r="L300" s="166"/>
      <c r="M300" s="215"/>
      <c r="N300" s="136"/>
    </row>
    <row r="301" spans="1:14" ht="14.25">
      <c r="A301" s="24"/>
      <c r="B301" s="169"/>
      <c r="C301" s="151"/>
      <c r="D301" s="151" t="s">
        <v>2</v>
      </c>
      <c r="E301" s="151">
        <v>3</v>
      </c>
      <c r="F301" s="151">
        <v>3</v>
      </c>
      <c r="G301" s="163">
        <f>Q46</f>
        <v>47</v>
      </c>
      <c r="H301" s="153">
        <f>E301*G301/1000</f>
        <v>0.14</v>
      </c>
      <c r="I301" s="168"/>
      <c r="J301" s="168"/>
      <c r="K301" s="168"/>
      <c r="L301" s="168"/>
      <c r="M301" s="206"/>
      <c r="N301" s="136"/>
    </row>
    <row r="302" spans="1:14" ht="14.25">
      <c r="A302" s="24"/>
      <c r="B302" s="151"/>
      <c r="C302" s="151"/>
      <c r="D302" s="151" t="s">
        <v>29</v>
      </c>
      <c r="E302" s="151">
        <v>2</v>
      </c>
      <c r="F302" s="151">
        <v>2</v>
      </c>
      <c r="G302" s="163">
        <f>Q11</f>
        <v>343</v>
      </c>
      <c r="H302" s="153">
        <f>E302*G302/1000</f>
        <v>0.69</v>
      </c>
      <c r="I302" s="168">
        <v>8.9</v>
      </c>
      <c r="J302" s="168">
        <v>6.3</v>
      </c>
      <c r="K302" s="168">
        <v>50.8</v>
      </c>
      <c r="L302" s="168">
        <v>295.5</v>
      </c>
      <c r="M302" s="206">
        <v>500</v>
      </c>
      <c r="N302" s="136">
        <f>(I302+K302)*4+J302*9</f>
        <v>295.5</v>
      </c>
    </row>
    <row r="303" spans="1:14" ht="14.25">
      <c r="A303" s="4">
        <v>2</v>
      </c>
      <c r="B303" s="155" t="s">
        <v>251</v>
      </c>
      <c r="C303" s="163">
        <v>200</v>
      </c>
      <c r="D303" s="163" t="s">
        <v>252</v>
      </c>
      <c r="E303" s="163">
        <v>195</v>
      </c>
      <c r="F303" s="163">
        <v>195</v>
      </c>
      <c r="G303" s="163">
        <f>Q32</f>
        <v>42</v>
      </c>
      <c r="H303" s="153">
        <f>E303*G303/1000</f>
        <v>8.19</v>
      </c>
      <c r="I303" s="168">
        <v>1</v>
      </c>
      <c r="J303" s="168">
        <v>0</v>
      </c>
      <c r="K303" s="168">
        <v>23.4</v>
      </c>
      <c r="L303" s="168">
        <v>97.6</v>
      </c>
      <c r="M303" s="206"/>
      <c r="N303" s="136">
        <f>(I303+K303)*4+J303*9</f>
        <v>97.6</v>
      </c>
    </row>
    <row r="304" spans="1:14" ht="15">
      <c r="A304" s="133"/>
      <c r="B304" s="175"/>
      <c r="C304" s="176"/>
      <c r="D304" s="176"/>
      <c r="E304" s="176"/>
      <c r="F304" s="176"/>
      <c r="G304" s="176"/>
      <c r="H304" s="157">
        <f>SUM(H295:H303)</f>
        <v>14.9</v>
      </c>
      <c r="I304" s="157">
        <f>SUM(I295:I303)</f>
        <v>9.9</v>
      </c>
      <c r="J304" s="157">
        <f>SUM(J295:J303)</f>
        <v>6.3</v>
      </c>
      <c r="K304" s="157">
        <f>SUM(K295:K303)</f>
        <v>74.2</v>
      </c>
      <c r="L304" s="157">
        <f>SUM(L295:L303)</f>
        <v>393.1</v>
      </c>
      <c r="M304" s="214"/>
      <c r="N304" s="136">
        <f>(I304+K304)*4+J304*9</f>
        <v>393.1</v>
      </c>
    </row>
    <row r="305" spans="1:14" s="6" customFormat="1" ht="15">
      <c r="A305" s="235" t="s">
        <v>236</v>
      </c>
      <c r="B305" s="235"/>
      <c r="C305" s="235"/>
      <c r="D305" s="235"/>
      <c r="E305" s="235"/>
      <c r="F305" s="235"/>
      <c r="G305" s="235"/>
      <c r="H305" s="235"/>
      <c r="I305" s="158">
        <f>I271+I293+I304</f>
        <v>42.88</v>
      </c>
      <c r="J305" s="158">
        <f>J271+J293+J304</f>
        <v>37.38</v>
      </c>
      <c r="K305" s="158">
        <f>K271+K293+K304</f>
        <v>229.33</v>
      </c>
      <c r="L305" s="158">
        <f>L271+L293+L304</f>
        <v>1425.26</v>
      </c>
      <c r="M305" s="214"/>
      <c r="N305" s="136">
        <f>(I305+K305)*4+J305*9</f>
        <v>1425.26</v>
      </c>
    </row>
    <row r="306" spans="1:14" ht="15">
      <c r="A306" s="20"/>
      <c r="B306" s="172"/>
      <c r="C306" s="173"/>
      <c r="D306" s="173"/>
      <c r="N306" s="136"/>
    </row>
    <row r="307" spans="1:14" ht="15">
      <c r="A307" s="20"/>
      <c r="B307" s="172" t="s">
        <v>40</v>
      </c>
      <c r="C307" s="186"/>
      <c r="D307" s="173"/>
      <c r="N307" s="136"/>
    </row>
    <row r="308" spans="1:14" ht="28.5">
      <c r="A308" s="7" t="s">
        <v>3</v>
      </c>
      <c r="B308" s="147"/>
      <c r="C308" s="147" t="s">
        <v>4</v>
      </c>
      <c r="D308" s="148" t="s">
        <v>30</v>
      </c>
      <c r="E308" s="149" t="s">
        <v>13</v>
      </c>
      <c r="F308" s="149" t="s">
        <v>60</v>
      </c>
      <c r="G308" s="149" t="s">
        <v>31</v>
      </c>
      <c r="H308" s="149" t="s">
        <v>32</v>
      </c>
      <c r="I308" s="149" t="s">
        <v>74</v>
      </c>
      <c r="J308" s="149" t="s">
        <v>75</v>
      </c>
      <c r="K308" s="149" t="s">
        <v>76</v>
      </c>
      <c r="L308" s="149" t="s">
        <v>77</v>
      </c>
      <c r="M308" s="213" t="s">
        <v>276</v>
      </c>
      <c r="N308" s="136"/>
    </row>
    <row r="309" spans="1:14" ht="15">
      <c r="A309" s="7"/>
      <c r="B309" s="150" t="s">
        <v>0</v>
      </c>
      <c r="C309" s="147" t="s">
        <v>33</v>
      </c>
      <c r="D309" s="147"/>
      <c r="E309" s="151" t="s">
        <v>33</v>
      </c>
      <c r="F309" s="151" t="s">
        <v>33</v>
      </c>
      <c r="G309" s="151" t="s">
        <v>34</v>
      </c>
      <c r="H309" s="151" t="s">
        <v>35</v>
      </c>
      <c r="I309" s="210"/>
      <c r="J309" s="210"/>
      <c r="K309" s="210"/>
      <c r="L309" s="210"/>
      <c r="M309" s="222"/>
      <c r="N309" s="136"/>
    </row>
    <row r="310" spans="1:14" ht="14.25">
      <c r="A310" s="7">
        <v>1</v>
      </c>
      <c r="B310" s="155" t="s">
        <v>228</v>
      </c>
      <c r="C310" s="151" t="s">
        <v>240</v>
      </c>
      <c r="D310" s="151" t="s">
        <v>229</v>
      </c>
      <c r="E310" s="151">
        <v>26</v>
      </c>
      <c r="F310" s="180">
        <v>26</v>
      </c>
      <c r="G310" s="151">
        <f>Q39</f>
        <v>54</v>
      </c>
      <c r="H310" s="153">
        <f aca="true" t="shared" si="22" ref="H310:H321">G310*E310/1000</f>
        <v>1.4</v>
      </c>
      <c r="I310" s="194"/>
      <c r="J310" s="194"/>
      <c r="K310" s="194"/>
      <c r="L310" s="194"/>
      <c r="M310" s="223"/>
      <c r="N310" s="136"/>
    </row>
    <row r="311" spans="1:14" ht="14.25">
      <c r="A311" s="7"/>
      <c r="B311" s="155" t="s">
        <v>231</v>
      </c>
      <c r="C311" s="151"/>
      <c r="D311" s="151" t="s">
        <v>156</v>
      </c>
      <c r="E311" s="151">
        <v>11</v>
      </c>
      <c r="F311" s="151">
        <v>11</v>
      </c>
      <c r="G311" s="153">
        <f>Q30</f>
        <v>197</v>
      </c>
      <c r="H311" s="153">
        <f>G311*E311/1000</f>
        <v>2.17</v>
      </c>
      <c r="I311" s="194"/>
      <c r="J311" s="194"/>
      <c r="K311" s="194"/>
      <c r="L311" s="194"/>
      <c r="M311" s="223"/>
      <c r="N311" s="136"/>
    </row>
    <row r="312" spans="1:14" ht="14.25">
      <c r="A312" s="4"/>
      <c r="B312" s="147"/>
      <c r="C312" s="151"/>
      <c r="D312" s="151" t="s">
        <v>144</v>
      </c>
      <c r="E312" s="151">
        <v>23</v>
      </c>
      <c r="F312" s="151">
        <v>23</v>
      </c>
      <c r="G312" s="153">
        <f>Q13</f>
        <v>167</v>
      </c>
      <c r="H312" s="153">
        <f>G312*E312/1000</f>
        <v>3.84</v>
      </c>
      <c r="I312" s="153"/>
      <c r="J312" s="153"/>
      <c r="K312" s="153"/>
      <c r="L312" s="153"/>
      <c r="M312" s="199"/>
      <c r="N312" s="136"/>
    </row>
    <row r="313" spans="1:14" ht="16.5" customHeight="1">
      <c r="A313" s="4"/>
      <c r="B313" s="169"/>
      <c r="C313" s="151"/>
      <c r="D313" s="151" t="s">
        <v>11</v>
      </c>
      <c r="E313" s="151">
        <v>0.11</v>
      </c>
      <c r="F313" s="151">
        <v>0.11</v>
      </c>
      <c r="G313" s="153">
        <f>Q5</f>
        <v>6.4</v>
      </c>
      <c r="H313" s="153">
        <f>G313*E313</f>
        <v>0.7</v>
      </c>
      <c r="I313" s="153"/>
      <c r="J313" s="153"/>
      <c r="K313" s="153"/>
      <c r="L313" s="153"/>
      <c r="M313" s="199"/>
      <c r="N313" s="136"/>
    </row>
    <row r="314" spans="1:14" ht="14.25">
      <c r="A314" s="4"/>
      <c r="B314" s="169"/>
      <c r="C314" s="151"/>
      <c r="D314" s="151" t="s">
        <v>2</v>
      </c>
      <c r="E314" s="151">
        <v>9</v>
      </c>
      <c r="F314" s="151">
        <v>9</v>
      </c>
      <c r="G314" s="151">
        <f>Q46</f>
        <v>47</v>
      </c>
      <c r="H314" s="153">
        <f t="shared" si="22"/>
        <v>0.42</v>
      </c>
      <c r="I314" s="153"/>
      <c r="J314" s="153"/>
      <c r="K314" s="153"/>
      <c r="L314" s="153"/>
      <c r="M314" s="199"/>
      <c r="N314" s="136"/>
    </row>
    <row r="315" spans="1:14" ht="14.25">
      <c r="A315" s="4"/>
      <c r="B315" s="169"/>
      <c r="C315" s="151"/>
      <c r="D315" s="151" t="s">
        <v>29</v>
      </c>
      <c r="E315" s="151">
        <v>2</v>
      </c>
      <c r="F315" s="151">
        <v>2</v>
      </c>
      <c r="G315" s="151">
        <f>Q11</f>
        <v>343</v>
      </c>
      <c r="H315" s="153">
        <f t="shared" si="22"/>
        <v>0.69</v>
      </c>
      <c r="I315" s="153"/>
      <c r="J315" s="153"/>
      <c r="K315" s="153"/>
      <c r="L315" s="153"/>
      <c r="M315" s="199"/>
      <c r="N315" s="136"/>
    </row>
    <row r="316" spans="1:14" ht="14.25">
      <c r="A316" s="4"/>
      <c r="B316" s="169"/>
      <c r="C316" s="151"/>
      <c r="D316" s="151" t="s">
        <v>230</v>
      </c>
      <c r="E316" s="151">
        <v>4</v>
      </c>
      <c r="F316" s="151">
        <v>4</v>
      </c>
      <c r="G316" s="151">
        <f>Q56</f>
        <v>51</v>
      </c>
      <c r="H316" s="153">
        <f t="shared" si="22"/>
        <v>0.2</v>
      </c>
      <c r="I316" s="153"/>
      <c r="J316" s="153"/>
      <c r="K316" s="153"/>
      <c r="L316" s="153"/>
      <c r="M316" s="199"/>
      <c r="N316" s="136"/>
    </row>
    <row r="317" spans="1:14" ht="14.25">
      <c r="A317" s="4"/>
      <c r="B317" s="169"/>
      <c r="C317" s="151"/>
      <c r="D317" s="151" t="s">
        <v>9</v>
      </c>
      <c r="E317" s="151">
        <v>3</v>
      </c>
      <c r="F317" s="151">
        <v>3</v>
      </c>
      <c r="G317" s="151">
        <f>Q12</f>
        <v>141</v>
      </c>
      <c r="H317" s="153">
        <f t="shared" si="22"/>
        <v>0.42</v>
      </c>
      <c r="I317" s="153">
        <v>6.68</v>
      </c>
      <c r="J317" s="153">
        <v>5.47</v>
      </c>
      <c r="K317" s="153">
        <v>36.56</v>
      </c>
      <c r="L317" s="153">
        <v>222.19</v>
      </c>
      <c r="M317" s="199">
        <v>235</v>
      </c>
      <c r="N317" s="136">
        <f>(I317+K317)*4+J317*9</f>
        <v>222.19</v>
      </c>
    </row>
    <row r="318" spans="1:14" ht="14.25">
      <c r="A318" s="4"/>
      <c r="B318" s="169"/>
      <c r="C318" s="151"/>
      <c r="D318" s="151" t="s">
        <v>155</v>
      </c>
      <c r="E318" s="151">
        <v>25</v>
      </c>
      <c r="F318" s="151">
        <v>25</v>
      </c>
      <c r="G318" s="151">
        <f>Q15</f>
        <v>160</v>
      </c>
      <c r="H318" s="153">
        <f t="shared" si="22"/>
        <v>4</v>
      </c>
      <c r="I318" s="153">
        <v>1.7</v>
      </c>
      <c r="J318" s="153">
        <v>2.07</v>
      </c>
      <c r="K318" s="153">
        <v>13.37</v>
      </c>
      <c r="L318" s="153">
        <v>78.91</v>
      </c>
      <c r="M318" s="199"/>
      <c r="N318" s="136">
        <f>(I318+K318)*4+J318*9</f>
        <v>78.91</v>
      </c>
    </row>
    <row r="319" spans="1:14" ht="14.25">
      <c r="A319" s="4">
        <v>2</v>
      </c>
      <c r="B319" s="169" t="s">
        <v>14</v>
      </c>
      <c r="C319" s="151">
        <v>200</v>
      </c>
      <c r="D319" s="151" t="s">
        <v>52</v>
      </c>
      <c r="E319" s="151">
        <v>1</v>
      </c>
      <c r="F319" s="151">
        <v>1</v>
      </c>
      <c r="G319" s="151">
        <f>Q54</f>
        <v>330</v>
      </c>
      <c r="H319" s="182">
        <f>G319*E319/1000</f>
        <v>0.33</v>
      </c>
      <c r="I319" s="153"/>
      <c r="J319" s="153"/>
      <c r="K319" s="153"/>
      <c r="L319" s="153"/>
      <c r="M319" s="199"/>
      <c r="N319" s="136"/>
    </row>
    <row r="320" spans="1:14" ht="14.25">
      <c r="A320" s="4"/>
      <c r="B320" s="151"/>
      <c r="C320" s="151"/>
      <c r="D320" s="151" t="s">
        <v>2</v>
      </c>
      <c r="E320" s="151">
        <v>15</v>
      </c>
      <c r="F320" s="151">
        <v>15</v>
      </c>
      <c r="G320" s="151">
        <f>Q46</f>
        <v>47</v>
      </c>
      <c r="H320" s="182">
        <f t="shared" si="22"/>
        <v>0.71</v>
      </c>
      <c r="I320" s="153">
        <v>0</v>
      </c>
      <c r="J320" s="153">
        <v>0</v>
      </c>
      <c r="K320" s="153">
        <v>14.92</v>
      </c>
      <c r="L320" s="153">
        <v>59.68</v>
      </c>
      <c r="M320" s="199">
        <v>1009</v>
      </c>
      <c r="N320" s="136">
        <f>(I320+K320)*4+J320*9</f>
        <v>59.68</v>
      </c>
    </row>
    <row r="321" spans="1:14" ht="14.25">
      <c r="A321" s="4"/>
      <c r="B321" s="151"/>
      <c r="C321" s="151"/>
      <c r="D321" s="151" t="s">
        <v>204</v>
      </c>
      <c r="E321" s="151">
        <v>1</v>
      </c>
      <c r="F321" s="151">
        <v>1</v>
      </c>
      <c r="G321" s="151">
        <f>Q50</f>
        <v>15</v>
      </c>
      <c r="H321" s="182">
        <f t="shared" si="22"/>
        <v>0.02</v>
      </c>
      <c r="I321" s="153"/>
      <c r="J321" s="153"/>
      <c r="K321" s="153"/>
      <c r="L321" s="153"/>
      <c r="M321" s="199"/>
      <c r="N321" s="136"/>
    </row>
    <row r="322" spans="1:14" ht="15">
      <c r="A322" s="4"/>
      <c r="B322" s="151"/>
      <c r="C322" s="151"/>
      <c r="D322" s="151"/>
      <c r="E322" s="151"/>
      <c r="F322" s="151"/>
      <c r="G322" s="163"/>
      <c r="H322" s="158">
        <f>SUM(H310:H321)</f>
        <v>14.9</v>
      </c>
      <c r="I322" s="158">
        <f>SUM(I310:I321)</f>
        <v>8.38</v>
      </c>
      <c r="J322" s="158">
        <f>SUM(J310:J321)</f>
        <v>7.54</v>
      </c>
      <c r="K322" s="158">
        <f>SUM(K310:K321)</f>
        <v>64.85</v>
      </c>
      <c r="L322" s="158">
        <f>SUM(L310:L321)</f>
        <v>360.78</v>
      </c>
      <c r="M322" s="214"/>
      <c r="N322" s="136">
        <f>(I322+K322)*4+J322*9</f>
        <v>360.78</v>
      </c>
    </row>
    <row r="323" spans="1:14" ht="15">
      <c r="A323" s="4"/>
      <c r="B323" s="159" t="s">
        <v>5</v>
      </c>
      <c r="C323" s="147"/>
      <c r="D323" s="147"/>
      <c r="E323" s="151"/>
      <c r="F323" s="151"/>
      <c r="G323" s="151"/>
      <c r="H323" s="153"/>
      <c r="I323" s="153"/>
      <c r="J323" s="153"/>
      <c r="K323" s="153"/>
      <c r="L323" s="153"/>
      <c r="M323" s="199"/>
      <c r="N323" s="136"/>
    </row>
    <row r="324" spans="1:14" ht="14.25">
      <c r="A324" s="4">
        <v>1</v>
      </c>
      <c r="B324" s="161" t="s">
        <v>268</v>
      </c>
      <c r="C324" s="151">
        <v>250</v>
      </c>
      <c r="D324" s="147" t="s">
        <v>7</v>
      </c>
      <c r="E324" s="151">
        <v>108</v>
      </c>
      <c r="F324" s="151">
        <v>75</v>
      </c>
      <c r="G324" s="151">
        <f>Q16</f>
        <v>32</v>
      </c>
      <c r="H324" s="153">
        <f aca="true" t="shared" si="23" ref="H324:H333">G324*E324/1000</f>
        <v>3.46</v>
      </c>
      <c r="I324" s="153"/>
      <c r="J324" s="153"/>
      <c r="K324" s="153"/>
      <c r="L324" s="153"/>
      <c r="M324" s="199"/>
      <c r="N324" s="136"/>
    </row>
    <row r="325" spans="1:14" ht="14.25">
      <c r="A325" s="2"/>
      <c r="B325" s="161" t="s">
        <v>125</v>
      </c>
      <c r="C325" s="151"/>
      <c r="D325" s="151" t="s">
        <v>87</v>
      </c>
      <c r="E325" s="151">
        <v>10</v>
      </c>
      <c r="F325" s="151">
        <v>10</v>
      </c>
      <c r="G325" s="151">
        <f>Q48</f>
        <v>37</v>
      </c>
      <c r="H325" s="153">
        <f t="shared" si="23"/>
        <v>0.37</v>
      </c>
      <c r="I325" s="153"/>
      <c r="J325" s="153"/>
      <c r="K325" s="153"/>
      <c r="L325" s="153"/>
      <c r="M325" s="199"/>
      <c r="N325" s="136"/>
    </row>
    <row r="326" spans="1:14" ht="14.25">
      <c r="A326" s="2"/>
      <c r="B326" s="161"/>
      <c r="C326" s="151"/>
      <c r="D326" s="151" t="s">
        <v>8</v>
      </c>
      <c r="E326" s="151">
        <v>13</v>
      </c>
      <c r="F326" s="151">
        <v>10</v>
      </c>
      <c r="G326" s="151">
        <f>Q19</f>
        <v>42</v>
      </c>
      <c r="H326" s="153">
        <f t="shared" si="23"/>
        <v>0.55</v>
      </c>
      <c r="I326" s="153"/>
      <c r="J326" s="153"/>
      <c r="K326" s="153"/>
      <c r="L326" s="153"/>
      <c r="M326" s="199"/>
      <c r="N326" s="136"/>
    </row>
    <row r="327" spans="1:14" ht="14.25">
      <c r="A327" s="2"/>
      <c r="B327" s="161"/>
      <c r="C327" s="151"/>
      <c r="D327" s="151" t="s">
        <v>6</v>
      </c>
      <c r="E327" s="151">
        <v>12</v>
      </c>
      <c r="F327" s="151">
        <v>10</v>
      </c>
      <c r="G327" s="151">
        <f>Q18</f>
        <v>33</v>
      </c>
      <c r="H327" s="153">
        <f t="shared" si="23"/>
        <v>0.4</v>
      </c>
      <c r="I327" s="153"/>
      <c r="J327" s="153"/>
      <c r="K327" s="153"/>
      <c r="L327" s="153"/>
      <c r="M327" s="199"/>
      <c r="N327" s="136"/>
    </row>
    <row r="328" spans="1:14" ht="14.25">
      <c r="A328" s="2"/>
      <c r="B328" s="161"/>
      <c r="C328" s="151"/>
      <c r="D328" s="151" t="s">
        <v>269</v>
      </c>
      <c r="E328" s="151">
        <v>5</v>
      </c>
      <c r="F328" s="151">
        <v>5</v>
      </c>
      <c r="G328" s="151">
        <f>Q33</f>
        <v>90</v>
      </c>
      <c r="H328" s="153">
        <f t="shared" si="23"/>
        <v>0.45</v>
      </c>
      <c r="I328" s="153">
        <v>3.09</v>
      </c>
      <c r="J328" s="153">
        <v>5.4</v>
      </c>
      <c r="K328" s="153">
        <v>19.68</v>
      </c>
      <c r="L328" s="153">
        <v>139.68</v>
      </c>
      <c r="M328" s="199">
        <v>219</v>
      </c>
      <c r="N328" s="136">
        <f>(I328+K328)*4+J328*9</f>
        <v>139.68</v>
      </c>
    </row>
    <row r="329" spans="1:14" ht="14.25">
      <c r="A329" s="4">
        <v>2</v>
      </c>
      <c r="B329" s="197" t="s">
        <v>128</v>
      </c>
      <c r="C329" s="151">
        <v>190</v>
      </c>
      <c r="D329" s="147" t="s">
        <v>143</v>
      </c>
      <c r="E329" s="151">
        <v>106</v>
      </c>
      <c r="F329" s="151">
        <v>94</v>
      </c>
      <c r="G329" s="199">
        <f>Q7</f>
        <v>183</v>
      </c>
      <c r="H329" s="153">
        <f>G329*E329/1000</f>
        <v>19.4</v>
      </c>
      <c r="I329" s="153"/>
      <c r="J329" s="153"/>
      <c r="K329" s="153"/>
      <c r="L329" s="153"/>
      <c r="M329" s="199"/>
      <c r="N329" s="136"/>
    </row>
    <row r="330" spans="1:14" ht="14.25">
      <c r="A330" s="4"/>
      <c r="B330" s="197"/>
      <c r="C330" s="151"/>
      <c r="D330" s="147" t="s">
        <v>27</v>
      </c>
      <c r="E330" s="151">
        <v>6</v>
      </c>
      <c r="F330" s="151">
        <v>6</v>
      </c>
      <c r="G330" s="199">
        <f>Q33</f>
        <v>90</v>
      </c>
      <c r="H330" s="153">
        <f>G330*E330/1000</f>
        <v>0.54</v>
      </c>
      <c r="I330" s="153"/>
      <c r="J330" s="153"/>
      <c r="K330" s="153"/>
      <c r="L330" s="153"/>
      <c r="M330" s="199"/>
      <c r="N330" s="136"/>
    </row>
    <row r="331" spans="1:14" ht="14.25">
      <c r="A331" s="4"/>
      <c r="B331" s="197"/>
      <c r="C331" s="151"/>
      <c r="D331" s="147" t="s">
        <v>25</v>
      </c>
      <c r="E331" s="151">
        <v>11</v>
      </c>
      <c r="F331" s="151">
        <v>9</v>
      </c>
      <c r="G331" s="199">
        <f>Q18</f>
        <v>33</v>
      </c>
      <c r="H331" s="153">
        <f>G331*E331/1000</f>
        <v>0.36</v>
      </c>
      <c r="I331" s="153"/>
      <c r="J331" s="153"/>
      <c r="K331" s="153"/>
      <c r="L331" s="153"/>
      <c r="M331" s="199"/>
      <c r="N331" s="136"/>
    </row>
    <row r="332" spans="1:14" ht="14.25">
      <c r="A332" s="4"/>
      <c r="B332" s="197"/>
      <c r="C332" s="151"/>
      <c r="D332" s="147" t="s">
        <v>8</v>
      </c>
      <c r="E332" s="151">
        <v>11</v>
      </c>
      <c r="F332" s="151">
        <v>8</v>
      </c>
      <c r="G332" s="151">
        <f>Q19</f>
        <v>42</v>
      </c>
      <c r="H332" s="153">
        <f t="shared" si="23"/>
        <v>0.46</v>
      </c>
      <c r="I332" s="153"/>
      <c r="J332" s="153"/>
      <c r="K332" s="153"/>
      <c r="L332" s="153"/>
      <c r="M332" s="199"/>
      <c r="N332" s="136"/>
    </row>
    <row r="333" spans="1:14" ht="14.25">
      <c r="A333" s="4"/>
      <c r="B333" s="197"/>
      <c r="C333" s="151"/>
      <c r="D333" s="147" t="s">
        <v>19</v>
      </c>
      <c r="E333" s="151">
        <v>2</v>
      </c>
      <c r="F333" s="151">
        <v>2</v>
      </c>
      <c r="G333" s="151">
        <f>Q24</f>
        <v>80</v>
      </c>
      <c r="H333" s="153">
        <f t="shared" si="23"/>
        <v>0.16</v>
      </c>
      <c r="I333" s="153"/>
      <c r="J333" s="153"/>
      <c r="K333" s="153"/>
      <c r="L333" s="153"/>
      <c r="M333" s="199"/>
      <c r="N333" s="136"/>
    </row>
    <row r="334" spans="1:14" ht="14.25">
      <c r="A334" s="4"/>
      <c r="B334" s="197"/>
      <c r="C334" s="151"/>
      <c r="D334" s="147" t="s">
        <v>1</v>
      </c>
      <c r="E334" s="151">
        <v>45</v>
      </c>
      <c r="F334" s="151">
        <v>45</v>
      </c>
      <c r="G334" s="163">
        <f>Q39</f>
        <v>54</v>
      </c>
      <c r="H334" s="153">
        <f>E334*G334/1000</f>
        <v>2.43</v>
      </c>
      <c r="I334" s="153">
        <v>22.61</v>
      </c>
      <c r="J334" s="153">
        <v>28.12</v>
      </c>
      <c r="K334" s="153">
        <v>28.78</v>
      </c>
      <c r="L334" s="153">
        <v>458.64</v>
      </c>
      <c r="M334" s="199">
        <v>705</v>
      </c>
      <c r="N334" s="136">
        <f>(I334+K334)*4+J334*9</f>
        <v>458.64</v>
      </c>
    </row>
    <row r="335" spans="1:21" ht="14.25">
      <c r="A335" s="7">
        <v>3</v>
      </c>
      <c r="B335" s="155" t="s">
        <v>36</v>
      </c>
      <c r="C335" s="151">
        <v>50</v>
      </c>
      <c r="D335" s="151" t="s">
        <v>20</v>
      </c>
      <c r="E335" s="163">
        <v>50</v>
      </c>
      <c r="F335" s="163">
        <v>50</v>
      </c>
      <c r="G335" s="163">
        <f>Q56</f>
        <v>51</v>
      </c>
      <c r="H335" s="153">
        <f>G335*E335/1000</f>
        <v>2.55</v>
      </c>
      <c r="I335" s="153">
        <v>3.35</v>
      </c>
      <c r="J335" s="153">
        <v>0.35</v>
      </c>
      <c r="K335" s="153">
        <v>25.15</v>
      </c>
      <c r="L335" s="153">
        <v>117.15</v>
      </c>
      <c r="M335" s="199"/>
      <c r="N335" s="136">
        <f>(I335+K335)*4+J335*9</f>
        <v>117.15</v>
      </c>
      <c r="R335" s="16"/>
      <c r="S335" s="16"/>
      <c r="T335" s="16"/>
      <c r="U335" s="17"/>
    </row>
    <row r="336" spans="1:14" ht="14.25">
      <c r="A336" s="4">
        <v>4</v>
      </c>
      <c r="B336" s="155" t="s">
        <v>253</v>
      </c>
      <c r="C336" s="151">
        <v>200</v>
      </c>
      <c r="D336" s="151" t="s">
        <v>252</v>
      </c>
      <c r="E336" s="151">
        <v>200</v>
      </c>
      <c r="F336" s="151">
        <v>200</v>
      </c>
      <c r="G336" s="151">
        <f>Q32</f>
        <v>42</v>
      </c>
      <c r="H336" s="153">
        <f>G336*E336/1000</f>
        <v>8.4</v>
      </c>
      <c r="I336" s="168">
        <v>1</v>
      </c>
      <c r="J336" s="168">
        <v>0</v>
      </c>
      <c r="K336" s="168">
        <v>23.4</v>
      </c>
      <c r="L336" s="168">
        <v>97.6</v>
      </c>
      <c r="M336" s="199"/>
      <c r="N336" s="136">
        <f>(I336+K336)*4+J336*9</f>
        <v>97.6</v>
      </c>
    </row>
    <row r="337" spans="1:17" ht="15">
      <c r="A337" s="4"/>
      <c r="B337" s="155"/>
      <c r="C337" s="151"/>
      <c r="D337" s="151" t="s">
        <v>160</v>
      </c>
      <c r="E337" s="151">
        <v>0.0005</v>
      </c>
      <c r="F337" s="151">
        <v>0.0005</v>
      </c>
      <c r="G337" s="151"/>
      <c r="H337" s="153"/>
      <c r="I337" s="153"/>
      <c r="J337" s="153"/>
      <c r="K337" s="153"/>
      <c r="L337" s="153"/>
      <c r="M337" s="199"/>
      <c r="N337" s="136"/>
      <c r="O337" s="19"/>
      <c r="P337" s="19"/>
      <c r="Q337" s="28"/>
    </row>
    <row r="338" spans="1:17" ht="15">
      <c r="A338" s="7"/>
      <c r="B338" s="155"/>
      <c r="C338" s="151"/>
      <c r="D338" s="151" t="s">
        <v>204</v>
      </c>
      <c r="E338" s="151">
        <v>4</v>
      </c>
      <c r="F338" s="151">
        <v>4</v>
      </c>
      <c r="G338" s="151">
        <f>Q50</f>
        <v>15</v>
      </c>
      <c r="H338" s="153">
        <f>G338*E338/1000</f>
        <v>0.06</v>
      </c>
      <c r="I338" s="153"/>
      <c r="J338" s="153"/>
      <c r="K338" s="153"/>
      <c r="L338" s="153"/>
      <c r="M338" s="199"/>
      <c r="N338" s="136"/>
      <c r="O338" s="19"/>
      <c r="P338" s="19"/>
      <c r="Q338" s="28"/>
    </row>
    <row r="339" spans="1:17" ht="15">
      <c r="A339" s="7"/>
      <c r="B339" s="155"/>
      <c r="C339" s="151"/>
      <c r="D339" s="151" t="s">
        <v>147</v>
      </c>
      <c r="E339" s="151">
        <v>0.02</v>
      </c>
      <c r="F339" s="151">
        <v>0.02</v>
      </c>
      <c r="G339" s="151">
        <f>Q55</f>
        <v>373</v>
      </c>
      <c r="H339" s="153">
        <f>G339*E339/1000</f>
        <v>0.01</v>
      </c>
      <c r="I339" s="153"/>
      <c r="J339" s="153"/>
      <c r="K339" s="153"/>
      <c r="L339" s="153"/>
      <c r="M339" s="199"/>
      <c r="N339" s="136"/>
      <c r="O339" s="19"/>
      <c r="P339" s="19"/>
      <c r="Q339" s="28"/>
    </row>
    <row r="340" spans="1:17" ht="15">
      <c r="A340" s="7"/>
      <c r="B340" s="155"/>
      <c r="C340" s="151"/>
      <c r="D340" s="151"/>
      <c r="E340" s="163"/>
      <c r="F340" s="163"/>
      <c r="G340" s="163"/>
      <c r="H340" s="158">
        <f>SUM(H324:H339)</f>
        <v>39.6</v>
      </c>
      <c r="I340" s="158">
        <f>SUM(I324:I339)</f>
        <v>30.05</v>
      </c>
      <c r="J340" s="158">
        <f>SUM(J324:J339)</f>
        <v>33.87</v>
      </c>
      <c r="K340" s="158">
        <f>SUM(K324:K339)</f>
        <v>97.01</v>
      </c>
      <c r="L340" s="158">
        <f>SUM(L324:L339)</f>
        <v>813.07</v>
      </c>
      <c r="M340" s="214"/>
      <c r="N340" s="136">
        <f>(I340+K340)*4+J340*9</f>
        <v>813.07</v>
      </c>
      <c r="O340" s="19"/>
      <c r="P340" s="19"/>
      <c r="Q340" s="28"/>
    </row>
    <row r="341" spans="1:17" ht="15">
      <c r="A341" s="7"/>
      <c r="B341" s="150" t="s">
        <v>161</v>
      </c>
      <c r="C341" s="151"/>
      <c r="D341" s="151"/>
      <c r="E341" s="163"/>
      <c r="F341" s="163"/>
      <c r="G341" s="163"/>
      <c r="H341" s="166"/>
      <c r="I341" s="166"/>
      <c r="J341" s="166"/>
      <c r="K341" s="166"/>
      <c r="L341" s="166"/>
      <c r="M341" s="215"/>
      <c r="N341" s="136"/>
      <c r="O341" s="19"/>
      <c r="P341" s="19"/>
      <c r="Q341" s="28"/>
    </row>
    <row r="342" spans="1:17" ht="15">
      <c r="A342" s="4">
        <v>1</v>
      </c>
      <c r="B342" s="155" t="s">
        <v>206</v>
      </c>
      <c r="C342" s="151">
        <v>100</v>
      </c>
      <c r="D342" s="151" t="s">
        <v>80</v>
      </c>
      <c r="E342" s="151">
        <v>43</v>
      </c>
      <c r="F342" s="151">
        <v>43</v>
      </c>
      <c r="G342" s="163">
        <f>Q36</f>
        <v>31</v>
      </c>
      <c r="H342" s="153">
        <f aca="true" t="shared" si="24" ref="H342:H349">G342*E342/1000</f>
        <v>1.33</v>
      </c>
      <c r="I342" s="166"/>
      <c r="J342" s="166"/>
      <c r="K342" s="166"/>
      <c r="L342" s="166"/>
      <c r="M342" s="215"/>
      <c r="N342" s="136"/>
      <c r="O342" s="19"/>
      <c r="P342" s="19"/>
      <c r="Q342" s="28"/>
    </row>
    <row r="343" spans="1:17" ht="15">
      <c r="A343" s="4"/>
      <c r="B343" s="155" t="s">
        <v>207</v>
      </c>
      <c r="C343" s="151"/>
      <c r="D343" s="151" t="s">
        <v>2</v>
      </c>
      <c r="E343" s="151">
        <v>3</v>
      </c>
      <c r="F343" s="151">
        <v>3</v>
      </c>
      <c r="G343" s="163">
        <f>Q46</f>
        <v>47</v>
      </c>
      <c r="H343" s="153">
        <f t="shared" si="24"/>
        <v>0.14</v>
      </c>
      <c r="I343" s="166"/>
      <c r="J343" s="166"/>
      <c r="K343" s="166"/>
      <c r="L343" s="166"/>
      <c r="M343" s="215"/>
      <c r="N343" s="136"/>
      <c r="O343" s="19"/>
      <c r="P343" s="19"/>
      <c r="Q343" s="28"/>
    </row>
    <row r="344" spans="1:17" ht="15">
      <c r="A344" s="4"/>
      <c r="B344" s="147"/>
      <c r="C344" s="151"/>
      <c r="D344" s="151" t="s">
        <v>27</v>
      </c>
      <c r="E344" s="151">
        <v>7</v>
      </c>
      <c r="F344" s="151">
        <v>7</v>
      </c>
      <c r="G344" s="163">
        <f>Q33</f>
        <v>90</v>
      </c>
      <c r="H344" s="153">
        <f t="shared" si="24"/>
        <v>0.63</v>
      </c>
      <c r="I344" s="166"/>
      <c r="J344" s="166"/>
      <c r="K344" s="166"/>
      <c r="L344" s="166"/>
      <c r="M344" s="215"/>
      <c r="N344" s="136"/>
      <c r="O344" s="19"/>
      <c r="P344" s="19"/>
      <c r="Q344" s="28"/>
    </row>
    <row r="345" spans="1:17" ht="15">
      <c r="A345" s="4"/>
      <c r="B345" s="147"/>
      <c r="C345" s="151"/>
      <c r="D345" s="151" t="s">
        <v>11</v>
      </c>
      <c r="E345" s="151">
        <v>0.27</v>
      </c>
      <c r="F345" s="151">
        <v>0.27</v>
      </c>
      <c r="G345" s="168">
        <f>Q5</f>
        <v>6.4</v>
      </c>
      <c r="H345" s="153">
        <f>G345*E345</f>
        <v>1.73</v>
      </c>
      <c r="I345" s="166"/>
      <c r="J345" s="166"/>
      <c r="K345" s="166"/>
      <c r="L345" s="166"/>
      <c r="M345" s="215"/>
      <c r="N345" s="136"/>
      <c r="O345" s="19"/>
      <c r="P345" s="19"/>
      <c r="Q345" s="28"/>
    </row>
    <row r="346" spans="1:17" ht="15">
      <c r="A346" s="4"/>
      <c r="B346" s="147"/>
      <c r="C346" s="151"/>
      <c r="D346" s="151" t="s">
        <v>12</v>
      </c>
      <c r="E346" s="151">
        <v>0.4</v>
      </c>
      <c r="F346" s="151">
        <v>0.4</v>
      </c>
      <c r="G346" s="163">
        <f>Q49</f>
        <v>290</v>
      </c>
      <c r="H346" s="153">
        <f t="shared" si="24"/>
        <v>0.12</v>
      </c>
      <c r="I346" s="166"/>
      <c r="J346" s="166"/>
      <c r="K346" s="166"/>
      <c r="L346" s="166"/>
      <c r="M346" s="215"/>
      <c r="N346" s="136"/>
      <c r="O346" s="19"/>
      <c r="P346" s="19"/>
      <c r="Q346" s="28"/>
    </row>
    <row r="347" spans="1:17" ht="15">
      <c r="A347" s="4"/>
      <c r="B347" s="147"/>
      <c r="C347" s="151"/>
      <c r="D347" s="151" t="s">
        <v>204</v>
      </c>
      <c r="E347" s="151">
        <v>0.5</v>
      </c>
      <c r="F347" s="151">
        <v>0.5</v>
      </c>
      <c r="G347" s="163">
        <f>Q50</f>
        <v>15</v>
      </c>
      <c r="H347" s="153">
        <f t="shared" si="24"/>
        <v>0.01</v>
      </c>
      <c r="I347" s="166"/>
      <c r="J347" s="166"/>
      <c r="K347" s="166"/>
      <c r="L347" s="166"/>
      <c r="M347" s="215"/>
      <c r="N347" s="136"/>
      <c r="O347" s="19"/>
      <c r="P347" s="19"/>
      <c r="Q347" s="28"/>
    </row>
    <row r="348" spans="1:17" ht="15">
      <c r="A348" s="4"/>
      <c r="B348" s="147"/>
      <c r="C348" s="151"/>
      <c r="D348" s="151" t="s">
        <v>18</v>
      </c>
      <c r="E348" s="151">
        <v>70</v>
      </c>
      <c r="F348" s="151">
        <v>54</v>
      </c>
      <c r="G348" s="163">
        <f>Q17</f>
        <v>32</v>
      </c>
      <c r="H348" s="153">
        <f t="shared" si="24"/>
        <v>2.24</v>
      </c>
      <c r="I348" s="168"/>
      <c r="J348" s="168"/>
      <c r="K348" s="168"/>
      <c r="L348" s="168"/>
      <c r="M348" s="206"/>
      <c r="N348" s="136"/>
      <c r="O348" s="19"/>
      <c r="P348" s="19"/>
      <c r="Q348" s="28"/>
    </row>
    <row r="349" spans="1:17" ht="15">
      <c r="A349" s="4"/>
      <c r="B349" s="147"/>
      <c r="C349" s="151"/>
      <c r="D349" s="151" t="s">
        <v>6</v>
      </c>
      <c r="E349" s="151">
        <v>9</v>
      </c>
      <c r="F349" s="151">
        <v>7</v>
      </c>
      <c r="G349" s="163">
        <f>Q18</f>
        <v>33</v>
      </c>
      <c r="H349" s="153">
        <f t="shared" si="24"/>
        <v>0.3</v>
      </c>
      <c r="I349" s="168">
        <v>4.61</v>
      </c>
      <c r="J349" s="168">
        <v>8.83</v>
      </c>
      <c r="K349" s="168">
        <v>7.28</v>
      </c>
      <c r="L349" s="168">
        <v>127.03</v>
      </c>
      <c r="M349" s="206">
        <v>738</v>
      </c>
      <c r="N349" s="136">
        <f>(I349+K349)*4+J349*9</f>
        <v>127.03</v>
      </c>
      <c r="O349" s="19"/>
      <c r="P349" s="19"/>
      <c r="Q349" s="28"/>
    </row>
    <row r="350" spans="1:17" ht="15">
      <c r="A350" s="7">
        <v>2</v>
      </c>
      <c r="B350" s="155" t="s">
        <v>253</v>
      </c>
      <c r="C350" s="151">
        <v>200</v>
      </c>
      <c r="D350" s="151" t="s">
        <v>252</v>
      </c>
      <c r="E350" s="151">
        <v>200</v>
      </c>
      <c r="F350" s="151">
        <v>200</v>
      </c>
      <c r="G350" s="163">
        <f>Q32</f>
        <v>42</v>
      </c>
      <c r="H350" s="153">
        <f>G350*E350/1000</f>
        <v>8.4</v>
      </c>
      <c r="I350" s="168">
        <v>1</v>
      </c>
      <c r="J350" s="168">
        <v>0</v>
      </c>
      <c r="K350" s="168">
        <v>23.4</v>
      </c>
      <c r="L350" s="168">
        <v>97.6</v>
      </c>
      <c r="M350" s="206"/>
      <c r="N350" s="136">
        <f>(I350+K350)*4+J350*9</f>
        <v>97.6</v>
      </c>
      <c r="O350" s="19"/>
      <c r="P350" s="19"/>
      <c r="Q350" s="28"/>
    </row>
    <row r="351" spans="1:17" ht="15">
      <c r="A351" s="4"/>
      <c r="B351" s="151"/>
      <c r="C351" s="151"/>
      <c r="D351" s="151"/>
      <c r="E351" s="197"/>
      <c r="F351" s="197"/>
      <c r="G351" s="197"/>
      <c r="H351" s="158">
        <f>SUM(H342:H350)</f>
        <v>14.9</v>
      </c>
      <c r="I351" s="158">
        <f>SUM(I348:I350)</f>
        <v>5.61</v>
      </c>
      <c r="J351" s="158">
        <f>SUM(J348:J350)</f>
        <v>8.83</v>
      </c>
      <c r="K351" s="158">
        <f>SUM(K348:K350)</f>
        <v>30.68</v>
      </c>
      <c r="L351" s="158">
        <f>SUM(L348:L350)</f>
        <v>224.63</v>
      </c>
      <c r="M351" s="214"/>
      <c r="N351" s="136">
        <f>(I351+K351)*4+J351*9</f>
        <v>224.63</v>
      </c>
      <c r="O351" s="19"/>
      <c r="P351" s="19"/>
      <c r="Q351" s="28"/>
    </row>
    <row r="352" spans="1:17" ht="15">
      <c r="A352" s="235" t="s">
        <v>236</v>
      </c>
      <c r="B352" s="235"/>
      <c r="C352" s="235"/>
      <c r="D352" s="235"/>
      <c r="E352" s="235"/>
      <c r="F352" s="235"/>
      <c r="G352" s="235"/>
      <c r="H352" s="235"/>
      <c r="I352" s="158">
        <f>I322+I340+I351</f>
        <v>44.04</v>
      </c>
      <c r="J352" s="158">
        <f>J322+J340+J351</f>
        <v>50.24</v>
      </c>
      <c r="K352" s="158">
        <f>K322+K340+K351</f>
        <v>192.54</v>
      </c>
      <c r="L352" s="158">
        <f>L322+L340+L351</f>
        <v>1398.48</v>
      </c>
      <c r="M352" s="214"/>
      <c r="N352" s="136">
        <f>(I352+K352)*4+J352*9</f>
        <v>1398.48</v>
      </c>
      <c r="O352" s="19"/>
      <c r="P352" s="19"/>
      <c r="Q352" s="28"/>
    </row>
    <row r="353" spans="1:17" ht="15">
      <c r="A353" s="16"/>
      <c r="B353" s="172"/>
      <c r="C353" s="173"/>
      <c r="D353" s="173"/>
      <c r="N353" s="136"/>
      <c r="O353" s="29"/>
      <c r="P353" s="29"/>
      <c r="Q353" s="28"/>
    </row>
    <row r="354" spans="2:17" ht="15">
      <c r="B354" s="141" t="s">
        <v>41</v>
      </c>
      <c r="N354" s="136"/>
      <c r="O354" s="6"/>
      <c r="P354" s="6"/>
      <c r="Q354" s="6"/>
    </row>
    <row r="355" spans="1:17" ht="28.5">
      <c r="A355" s="7" t="s">
        <v>3</v>
      </c>
      <c r="B355" s="147"/>
      <c r="C355" s="147" t="s">
        <v>4</v>
      </c>
      <c r="D355" s="148" t="s">
        <v>30</v>
      </c>
      <c r="E355" s="149" t="s">
        <v>13</v>
      </c>
      <c r="F355" s="149" t="s">
        <v>60</v>
      </c>
      <c r="G355" s="149" t="s">
        <v>31</v>
      </c>
      <c r="H355" s="149" t="s">
        <v>32</v>
      </c>
      <c r="I355" s="149" t="s">
        <v>74</v>
      </c>
      <c r="J355" s="149" t="s">
        <v>75</v>
      </c>
      <c r="K355" s="149" t="s">
        <v>76</v>
      </c>
      <c r="L355" s="149" t="s">
        <v>77</v>
      </c>
      <c r="M355" s="213" t="s">
        <v>276</v>
      </c>
      <c r="N355" s="136"/>
      <c r="O355" s="6"/>
      <c r="P355" s="6"/>
      <c r="Q355" s="6"/>
    </row>
    <row r="356" spans="1:17" ht="15">
      <c r="A356" s="7"/>
      <c r="B356" s="150" t="s">
        <v>0</v>
      </c>
      <c r="C356" s="147" t="s">
        <v>33</v>
      </c>
      <c r="D356" s="147"/>
      <c r="E356" s="151" t="s">
        <v>33</v>
      </c>
      <c r="F356" s="151" t="s">
        <v>33</v>
      </c>
      <c r="G356" s="151" t="s">
        <v>34</v>
      </c>
      <c r="H356" s="151" t="s">
        <v>35</v>
      </c>
      <c r="I356" s="210"/>
      <c r="J356" s="210"/>
      <c r="K356" s="210"/>
      <c r="L356" s="210"/>
      <c r="M356" s="222"/>
      <c r="N356" s="136"/>
      <c r="O356" s="6"/>
      <c r="P356" s="6"/>
      <c r="Q356" s="6"/>
    </row>
    <row r="357" spans="1:17" ht="17.25" customHeight="1">
      <c r="A357" s="4">
        <v>1</v>
      </c>
      <c r="B357" s="161" t="s">
        <v>270</v>
      </c>
      <c r="C357" s="151">
        <v>55</v>
      </c>
      <c r="D357" s="151" t="s">
        <v>11</v>
      </c>
      <c r="E357" s="151">
        <v>1</v>
      </c>
      <c r="F357" s="151">
        <v>40</v>
      </c>
      <c r="G357" s="153">
        <f>Q5</f>
        <v>6.4</v>
      </c>
      <c r="H357" s="153">
        <f>E357*G357</f>
        <v>6.4</v>
      </c>
      <c r="I357" s="153"/>
      <c r="J357" s="153"/>
      <c r="K357" s="153"/>
      <c r="L357" s="153"/>
      <c r="M357" s="199"/>
      <c r="N357" s="136"/>
      <c r="O357" s="6"/>
      <c r="P357" s="6"/>
      <c r="Q357" s="6"/>
    </row>
    <row r="358" spans="1:17" ht="14.25">
      <c r="A358" s="4"/>
      <c r="B358" s="161"/>
      <c r="C358" s="151"/>
      <c r="D358" s="151" t="s">
        <v>89</v>
      </c>
      <c r="E358" s="151">
        <v>15</v>
      </c>
      <c r="F358" s="151">
        <v>15</v>
      </c>
      <c r="G358" s="151">
        <f>Q10</f>
        <v>47</v>
      </c>
      <c r="H358" s="153">
        <f aca="true" t="shared" si="25" ref="H358:H364">E358*G358/1000</f>
        <v>0.71</v>
      </c>
      <c r="I358" s="153"/>
      <c r="J358" s="153"/>
      <c r="K358" s="153"/>
      <c r="L358" s="153"/>
      <c r="M358" s="199"/>
      <c r="N358" s="136"/>
      <c r="O358" s="6"/>
      <c r="P358" s="6"/>
      <c r="Q358" s="6"/>
    </row>
    <row r="359" spans="1:17" ht="14.25">
      <c r="A359" s="4"/>
      <c r="B359" s="161"/>
      <c r="C359" s="151"/>
      <c r="D359" s="151" t="s">
        <v>29</v>
      </c>
      <c r="E359" s="151">
        <v>5</v>
      </c>
      <c r="F359" s="151">
        <v>5</v>
      </c>
      <c r="G359" s="151">
        <f>Q11</f>
        <v>343</v>
      </c>
      <c r="H359" s="153">
        <f t="shared" si="25"/>
        <v>1.72</v>
      </c>
      <c r="I359" s="153"/>
      <c r="J359" s="153"/>
      <c r="K359" s="153"/>
      <c r="L359" s="153"/>
      <c r="M359" s="199"/>
      <c r="N359" s="136"/>
      <c r="O359" s="6"/>
      <c r="P359" s="6"/>
      <c r="Q359" s="6"/>
    </row>
    <row r="360" spans="1:17" ht="14.25">
      <c r="A360" s="4"/>
      <c r="B360" s="161"/>
      <c r="C360" s="151"/>
      <c r="D360" s="151" t="s">
        <v>271</v>
      </c>
      <c r="E360" s="151">
        <v>8.2</v>
      </c>
      <c r="F360" s="151">
        <v>7</v>
      </c>
      <c r="G360" s="151">
        <f>Q14</f>
        <v>393</v>
      </c>
      <c r="H360" s="153">
        <f t="shared" si="25"/>
        <v>3.22</v>
      </c>
      <c r="I360" s="153">
        <v>5.88</v>
      </c>
      <c r="J360" s="153">
        <v>10.89</v>
      </c>
      <c r="K360" s="153">
        <v>0.91</v>
      </c>
      <c r="L360" s="153">
        <v>125.17</v>
      </c>
      <c r="M360" s="199">
        <v>288</v>
      </c>
      <c r="N360" s="136">
        <f>(I360+K360)*4+J360*9</f>
        <v>125.17</v>
      </c>
      <c r="O360" s="6"/>
      <c r="P360" s="6"/>
      <c r="Q360" s="6"/>
    </row>
    <row r="361" spans="1:17" ht="14.25">
      <c r="A361" s="4">
        <v>2</v>
      </c>
      <c r="B361" s="161" t="s">
        <v>36</v>
      </c>
      <c r="C361" s="151">
        <v>35</v>
      </c>
      <c r="D361" s="151" t="s">
        <v>90</v>
      </c>
      <c r="E361" s="151">
        <v>35</v>
      </c>
      <c r="F361" s="151">
        <v>35</v>
      </c>
      <c r="G361" s="151">
        <f>Q56</f>
        <v>51</v>
      </c>
      <c r="H361" s="153">
        <f t="shared" si="25"/>
        <v>1.79</v>
      </c>
      <c r="I361" s="153">
        <v>1.34</v>
      </c>
      <c r="J361" s="153">
        <v>0.14</v>
      </c>
      <c r="K361" s="153">
        <v>10.06</v>
      </c>
      <c r="L361" s="153">
        <v>46.86</v>
      </c>
      <c r="M361" s="199"/>
      <c r="N361" s="136">
        <f>(I361+K361)*4+J361*9</f>
        <v>46.86</v>
      </c>
      <c r="O361" s="6"/>
      <c r="P361" s="6"/>
      <c r="Q361" s="6"/>
    </row>
    <row r="362" spans="1:14" ht="14.25">
      <c r="A362" s="4">
        <v>3</v>
      </c>
      <c r="B362" s="155" t="s">
        <v>14</v>
      </c>
      <c r="C362" s="151">
        <v>200</v>
      </c>
      <c r="D362" s="151" t="s">
        <v>52</v>
      </c>
      <c r="E362" s="151">
        <v>1</v>
      </c>
      <c r="F362" s="151">
        <v>1</v>
      </c>
      <c r="G362" s="151">
        <f>Q54</f>
        <v>330</v>
      </c>
      <c r="H362" s="153">
        <f t="shared" si="25"/>
        <v>0.33</v>
      </c>
      <c r="I362" s="153"/>
      <c r="J362" s="153"/>
      <c r="K362" s="153"/>
      <c r="L362" s="153"/>
      <c r="M362" s="199"/>
      <c r="N362" s="136"/>
    </row>
    <row r="363" spans="1:14" ht="14.25">
      <c r="A363" s="2"/>
      <c r="B363" s="197"/>
      <c r="C363" s="151"/>
      <c r="D363" s="151" t="s">
        <v>2</v>
      </c>
      <c r="E363" s="151">
        <v>15</v>
      </c>
      <c r="F363" s="151">
        <v>15</v>
      </c>
      <c r="G363" s="151">
        <f>Q46</f>
        <v>47</v>
      </c>
      <c r="H363" s="153">
        <f t="shared" si="25"/>
        <v>0.71</v>
      </c>
      <c r="I363" s="153">
        <v>0</v>
      </c>
      <c r="J363" s="153">
        <v>0</v>
      </c>
      <c r="K363" s="153">
        <v>14.92</v>
      </c>
      <c r="L363" s="153">
        <v>59.68</v>
      </c>
      <c r="M363" s="199">
        <v>1009</v>
      </c>
      <c r="N363" s="136">
        <f>(I363+K363)*4+J363*9</f>
        <v>59.68</v>
      </c>
    </row>
    <row r="364" spans="1:14" ht="14.25">
      <c r="A364" s="2"/>
      <c r="B364" s="197"/>
      <c r="C364" s="151"/>
      <c r="D364" s="151" t="s">
        <v>204</v>
      </c>
      <c r="E364" s="151">
        <v>1</v>
      </c>
      <c r="F364" s="151">
        <v>1</v>
      </c>
      <c r="G364" s="151">
        <f>Q50</f>
        <v>15</v>
      </c>
      <c r="H364" s="153">
        <f t="shared" si="25"/>
        <v>0.02</v>
      </c>
      <c r="I364" s="153"/>
      <c r="J364" s="153"/>
      <c r="K364" s="153"/>
      <c r="L364" s="153"/>
      <c r="M364" s="199"/>
      <c r="N364" s="136"/>
    </row>
    <row r="365" spans="1:14" ht="15">
      <c r="A365" s="2"/>
      <c r="B365" s="197"/>
      <c r="C365" s="151"/>
      <c r="D365" s="151"/>
      <c r="E365" s="151"/>
      <c r="F365" s="151"/>
      <c r="G365" s="163"/>
      <c r="H365" s="158">
        <f>SUM(H357:H364)</f>
        <v>14.9</v>
      </c>
      <c r="I365" s="158">
        <f>SUM(I357:I364)</f>
        <v>7.22</v>
      </c>
      <c r="J365" s="158">
        <f>SUM(J357:J364)</f>
        <v>11.03</v>
      </c>
      <c r="K365" s="158">
        <f>SUM(K357:K364)</f>
        <v>25.89</v>
      </c>
      <c r="L365" s="158">
        <f>SUM(L357:L364)</f>
        <v>231.71</v>
      </c>
      <c r="M365" s="214"/>
      <c r="N365" s="136">
        <f>(I365+K365)*4+J365*9</f>
        <v>231.71</v>
      </c>
    </row>
    <row r="366" spans="1:14" ht="15">
      <c r="A366" s="2"/>
      <c r="B366" s="159" t="s">
        <v>5</v>
      </c>
      <c r="C366" s="151"/>
      <c r="D366" s="197"/>
      <c r="E366" s="151"/>
      <c r="F366" s="151"/>
      <c r="G366" s="151"/>
      <c r="H366" s="153"/>
      <c r="I366" s="153"/>
      <c r="J366" s="153"/>
      <c r="K366" s="153"/>
      <c r="L366" s="153"/>
      <c r="M366" s="199"/>
      <c r="N366" s="136"/>
    </row>
    <row r="367" spans="1:14" ht="14.25">
      <c r="A367" s="4">
        <v>1</v>
      </c>
      <c r="B367" s="155" t="s">
        <v>266</v>
      </c>
      <c r="C367" s="156">
        <v>250</v>
      </c>
      <c r="D367" s="151" t="s">
        <v>7</v>
      </c>
      <c r="E367" s="151">
        <v>71</v>
      </c>
      <c r="F367" s="151">
        <v>50</v>
      </c>
      <c r="G367" s="151">
        <f>Q16</f>
        <v>32</v>
      </c>
      <c r="H367" s="153">
        <f aca="true" t="shared" si="26" ref="H367:H377">E367*G367/1000</f>
        <v>2.27</v>
      </c>
      <c r="I367" s="153"/>
      <c r="J367" s="153"/>
      <c r="K367" s="153"/>
      <c r="L367" s="153"/>
      <c r="M367" s="199"/>
      <c r="N367" s="136"/>
    </row>
    <row r="368" spans="1:14" ht="14.25">
      <c r="A368" s="4"/>
      <c r="B368" s="147"/>
      <c r="C368" s="156"/>
      <c r="D368" s="151" t="s">
        <v>22</v>
      </c>
      <c r="E368" s="151">
        <v>20</v>
      </c>
      <c r="F368" s="151">
        <v>16</v>
      </c>
      <c r="G368" s="151">
        <f>Q42</f>
        <v>35</v>
      </c>
      <c r="H368" s="153">
        <f t="shared" si="26"/>
        <v>0.7</v>
      </c>
      <c r="I368" s="153"/>
      <c r="J368" s="153"/>
      <c r="K368" s="153"/>
      <c r="L368" s="153"/>
      <c r="M368" s="199"/>
      <c r="N368" s="136"/>
    </row>
    <row r="369" spans="1:14" ht="14.25">
      <c r="A369" s="4"/>
      <c r="B369" s="147"/>
      <c r="C369" s="156"/>
      <c r="D369" s="151" t="s">
        <v>6</v>
      </c>
      <c r="E369" s="151">
        <v>12</v>
      </c>
      <c r="F369" s="151">
        <v>10</v>
      </c>
      <c r="G369" s="151">
        <f>Q18</f>
        <v>33</v>
      </c>
      <c r="H369" s="153">
        <f t="shared" si="26"/>
        <v>0.4</v>
      </c>
      <c r="I369" s="153"/>
      <c r="J369" s="153"/>
      <c r="K369" s="153"/>
      <c r="L369" s="153"/>
      <c r="M369" s="199"/>
      <c r="N369" s="136"/>
    </row>
    <row r="370" spans="1:14" ht="14.25">
      <c r="A370" s="4"/>
      <c r="B370" s="147"/>
      <c r="C370" s="156"/>
      <c r="D370" s="151" t="s">
        <v>8</v>
      </c>
      <c r="E370" s="151">
        <v>13</v>
      </c>
      <c r="F370" s="151">
        <v>10</v>
      </c>
      <c r="G370" s="151">
        <f>Q19</f>
        <v>42</v>
      </c>
      <c r="H370" s="153">
        <f t="shared" si="26"/>
        <v>0.55</v>
      </c>
      <c r="I370" s="153"/>
      <c r="J370" s="153"/>
      <c r="K370" s="153"/>
      <c r="L370" s="153"/>
      <c r="M370" s="199"/>
      <c r="N370" s="136"/>
    </row>
    <row r="371" spans="1:14" ht="14.25">
      <c r="A371" s="4"/>
      <c r="B371" s="147"/>
      <c r="C371" s="156"/>
      <c r="D371" s="151" t="s">
        <v>27</v>
      </c>
      <c r="E371" s="151">
        <v>5</v>
      </c>
      <c r="F371" s="151">
        <v>5</v>
      </c>
      <c r="G371" s="151">
        <f>Q33</f>
        <v>90</v>
      </c>
      <c r="H371" s="153">
        <f t="shared" si="26"/>
        <v>0.45</v>
      </c>
      <c r="I371" s="153">
        <v>6.2</v>
      </c>
      <c r="J371" s="153">
        <v>5.51</v>
      </c>
      <c r="K371" s="153">
        <v>20.55</v>
      </c>
      <c r="L371" s="153">
        <v>156.59</v>
      </c>
      <c r="M371" s="199"/>
      <c r="N371" s="136">
        <f>(I371+K371)*4+J371*9</f>
        <v>156.59</v>
      </c>
    </row>
    <row r="372" spans="1:14" ht="14.25">
      <c r="A372" s="4">
        <v>2</v>
      </c>
      <c r="B372" s="197" t="s">
        <v>232</v>
      </c>
      <c r="C372" s="151">
        <v>200</v>
      </c>
      <c r="D372" s="147" t="s">
        <v>17</v>
      </c>
      <c r="E372" s="151">
        <v>71</v>
      </c>
      <c r="F372" s="151">
        <v>52</v>
      </c>
      <c r="G372" s="163">
        <f>Q6</f>
        <v>297</v>
      </c>
      <c r="H372" s="153">
        <f t="shared" si="26"/>
        <v>21.09</v>
      </c>
      <c r="I372" s="153"/>
      <c r="J372" s="153"/>
      <c r="K372" s="153"/>
      <c r="L372" s="153"/>
      <c r="M372" s="199"/>
      <c r="N372" s="136"/>
    </row>
    <row r="373" spans="1:14" ht="14.25">
      <c r="A373" s="4"/>
      <c r="B373" s="197"/>
      <c r="C373" s="151"/>
      <c r="D373" s="147" t="s">
        <v>7</v>
      </c>
      <c r="E373" s="151">
        <v>177</v>
      </c>
      <c r="F373" s="151">
        <v>133</v>
      </c>
      <c r="G373" s="163">
        <f>Q16</f>
        <v>32</v>
      </c>
      <c r="H373" s="153">
        <f t="shared" si="26"/>
        <v>5.66</v>
      </c>
      <c r="I373" s="153"/>
      <c r="J373" s="153"/>
      <c r="K373" s="153"/>
      <c r="L373" s="153"/>
      <c r="M373" s="199"/>
      <c r="N373" s="136"/>
    </row>
    <row r="374" spans="1:14" ht="14.25">
      <c r="A374" s="4"/>
      <c r="B374" s="197"/>
      <c r="C374" s="151"/>
      <c r="D374" s="147" t="s">
        <v>6</v>
      </c>
      <c r="E374" s="151">
        <v>15</v>
      </c>
      <c r="F374" s="151">
        <v>13</v>
      </c>
      <c r="G374" s="163">
        <f>Q18</f>
        <v>33</v>
      </c>
      <c r="H374" s="153">
        <f t="shared" si="26"/>
        <v>0.5</v>
      </c>
      <c r="I374" s="153"/>
      <c r="J374" s="153"/>
      <c r="K374" s="153"/>
      <c r="L374" s="153"/>
      <c r="M374" s="199"/>
      <c r="N374" s="136"/>
    </row>
    <row r="375" spans="1:14" ht="14.25">
      <c r="A375" s="4"/>
      <c r="B375" s="197"/>
      <c r="C375" s="151"/>
      <c r="D375" s="147" t="s">
        <v>27</v>
      </c>
      <c r="E375" s="151">
        <v>5</v>
      </c>
      <c r="F375" s="151">
        <v>5</v>
      </c>
      <c r="G375" s="163">
        <f>Q33</f>
        <v>90</v>
      </c>
      <c r="H375" s="153">
        <f t="shared" si="26"/>
        <v>0.45</v>
      </c>
      <c r="I375" s="153"/>
      <c r="J375" s="153"/>
      <c r="K375" s="153"/>
      <c r="L375" s="153"/>
      <c r="M375" s="199"/>
      <c r="N375" s="136"/>
    </row>
    <row r="376" spans="1:14" ht="14.25">
      <c r="A376" s="4"/>
      <c r="B376" s="197"/>
      <c r="C376" s="151"/>
      <c r="D376" s="147" t="s">
        <v>19</v>
      </c>
      <c r="E376" s="151">
        <v>3</v>
      </c>
      <c r="F376" s="151">
        <v>3</v>
      </c>
      <c r="G376" s="163">
        <f>Q24</f>
        <v>80</v>
      </c>
      <c r="H376" s="153">
        <f t="shared" si="26"/>
        <v>0.24</v>
      </c>
      <c r="I376" s="153">
        <v>29.61</v>
      </c>
      <c r="J376" s="153">
        <v>20.25</v>
      </c>
      <c r="K376" s="153">
        <v>22.72</v>
      </c>
      <c r="L376" s="153">
        <v>391.57</v>
      </c>
      <c r="M376" s="199">
        <v>631</v>
      </c>
      <c r="N376" s="136">
        <f>(I376+K376)*4+J376*9</f>
        <v>391.57</v>
      </c>
    </row>
    <row r="377" spans="1:14" ht="14.25">
      <c r="A377" s="4">
        <v>3</v>
      </c>
      <c r="B377" s="155" t="s">
        <v>277</v>
      </c>
      <c r="C377" s="151">
        <v>35</v>
      </c>
      <c r="D377" s="147" t="s">
        <v>241</v>
      </c>
      <c r="E377" s="151">
        <v>63</v>
      </c>
      <c r="F377" s="151">
        <v>35</v>
      </c>
      <c r="G377" s="163">
        <f>Q21</f>
        <v>40</v>
      </c>
      <c r="H377" s="153">
        <f t="shared" si="26"/>
        <v>2.52</v>
      </c>
      <c r="I377" s="153">
        <v>0.21</v>
      </c>
      <c r="J377" s="153">
        <v>0</v>
      </c>
      <c r="K377" s="153">
        <v>0.38</v>
      </c>
      <c r="L377" s="153">
        <v>2.36</v>
      </c>
      <c r="M377" s="199"/>
      <c r="N377" s="136">
        <f>(I377+K377)*4+J377*9</f>
        <v>2.36</v>
      </c>
    </row>
    <row r="378" spans="1:14" ht="14.25">
      <c r="A378" s="4">
        <v>4</v>
      </c>
      <c r="B378" s="169" t="s">
        <v>36</v>
      </c>
      <c r="C378" s="151">
        <v>50</v>
      </c>
      <c r="D378" s="151" t="s">
        <v>20</v>
      </c>
      <c r="E378" s="163">
        <v>50</v>
      </c>
      <c r="F378" s="163">
        <v>50</v>
      </c>
      <c r="G378" s="163">
        <f>Q56</f>
        <v>51</v>
      </c>
      <c r="H378" s="153">
        <f>G378*E378/1000</f>
        <v>2.55</v>
      </c>
      <c r="I378" s="153">
        <v>3.35</v>
      </c>
      <c r="J378" s="153">
        <v>0.35</v>
      </c>
      <c r="K378" s="153">
        <v>25.15</v>
      </c>
      <c r="L378" s="153">
        <v>117.15</v>
      </c>
      <c r="M378" s="199"/>
      <c r="N378" s="136">
        <f>(I378+K378)*4+J378*9</f>
        <v>117.15</v>
      </c>
    </row>
    <row r="379" spans="1:14" ht="14.25">
      <c r="A379" s="4">
        <v>5</v>
      </c>
      <c r="B379" s="155" t="s">
        <v>235</v>
      </c>
      <c r="C379" s="151">
        <v>200</v>
      </c>
      <c r="D379" s="151" t="s">
        <v>21</v>
      </c>
      <c r="E379" s="163">
        <v>15</v>
      </c>
      <c r="F379" s="163">
        <v>15</v>
      </c>
      <c r="G379" s="163">
        <f>Q29</f>
        <v>96</v>
      </c>
      <c r="H379" s="153">
        <f>E379*G379/1000</f>
        <v>1.44</v>
      </c>
      <c r="I379" s="153"/>
      <c r="J379" s="153"/>
      <c r="K379" s="153"/>
      <c r="L379" s="153"/>
      <c r="M379" s="199"/>
      <c r="N379" s="136"/>
    </row>
    <row r="380" spans="1:14" ht="14.25">
      <c r="A380" s="4"/>
      <c r="B380" s="155"/>
      <c r="C380" s="151"/>
      <c r="D380" s="151" t="s">
        <v>2</v>
      </c>
      <c r="E380" s="163">
        <v>15</v>
      </c>
      <c r="F380" s="163">
        <v>15</v>
      </c>
      <c r="G380" s="163">
        <f>Q46</f>
        <v>47</v>
      </c>
      <c r="H380" s="153">
        <f>E380*G380/1000</f>
        <v>0.71</v>
      </c>
      <c r="I380" s="153">
        <v>1.04</v>
      </c>
      <c r="J380" s="153">
        <v>0</v>
      </c>
      <c r="K380" s="153">
        <v>26.96</v>
      </c>
      <c r="L380" s="153">
        <v>112</v>
      </c>
      <c r="M380" s="199">
        <v>933</v>
      </c>
      <c r="N380" s="136">
        <f>(I380+K380)*4+J380*9</f>
        <v>112</v>
      </c>
    </row>
    <row r="381" spans="1:14" ht="14.25">
      <c r="A381" s="4"/>
      <c r="B381" s="155"/>
      <c r="C381" s="151"/>
      <c r="D381" s="151" t="s">
        <v>160</v>
      </c>
      <c r="E381" s="151">
        <v>0.0005</v>
      </c>
      <c r="F381" s="151">
        <v>0.0005</v>
      </c>
      <c r="G381" s="163"/>
      <c r="H381" s="153"/>
      <c r="I381" s="153"/>
      <c r="J381" s="153"/>
      <c r="K381" s="153"/>
      <c r="L381" s="153"/>
      <c r="M381" s="199"/>
      <c r="N381" s="136"/>
    </row>
    <row r="382" spans="1:14" ht="14.25">
      <c r="A382" s="4"/>
      <c r="B382" s="169"/>
      <c r="C382" s="151"/>
      <c r="D382" s="151" t="s">
        <v>204</v>
      </c>
      <c r="E382" s="151">
        <v>4</v>
      </c>
      <c r="F382" s="151">
        <v>4</v>
      </c>
      <c r="G382" s="151">
        <f>Q50</f>
        <v>15</v>
      </c>
      <c r="H382" s="153">
        <f>E382*G382/1000</f>
        <v>0.06</v>
      </c>
      <c r="I382" s="153"/>
      <c r="J382" s="153"/>
      <c r="K382" s="153"/>
      <c r="L382" s="153"/>
      <c r="M382" s="199"/>
      <c r="N382" s="136"/>
    </row>
    <row r="383" spans="1:14" ht="14.25">
      <c r="A383" s="4"/>
      <c r="B383" s="169"/>
      <c r="C383" s="151"/>
      <c r="D383" s="151" t="s">
        <v>147</v>
      </c>
      <c r="E383" s="151">
        <v>0.02</v>
      </c>
      <c r="F383" s="151">
        <v>0.02</v>
      </c>
      <c r="G383" s="151">
        <f>Q55</f>
        <v>373</v>
      </c>
      <c r="H383" s="153">
        <f>E383*G383/1000</f>
        <v>0.01</v>
      </c>
      <c r="I383" s="153"/>
      <c r="J383" s="153"/>
      <c r="K383" s="153"/>
      <c r="L383" s="153"/>
      <c r="M383" s="199"/>
      <c r="N383" s="136"/>
    </row>
    <row r="384" spans="1:14" ht="15">
      <c r="A384" s="4"/>
      <c r="B384" s="169"/>
      <c r="C384" s="151"/>
      <c r="D384" s="151"/>
      <c r="E384" s="163"/>
      <c r="F384" s="163"/>
      <c r="G384" s="163"/>
      <c r="H384" s="158">
        <f>SUM(H367:H383)</f>
        <v>39.6</v>
      </c>
      <c r="I384" s="158">
        <f>SUM(I367:I383)</f>
        <v>40.41</v>
      </c>
      <c r="J384" s="158">
        <f>SUM(J367:J383)</f>
        <v>26.11</v>
      </c>
      <c r="K384" s="158">
        <f>SUM(K367:K383)</f>
        <v>95.76</v>
      </c>
      <c r="L384" s="158">
        <f>SUM(L367:L383)</f>
        <v>779.67</v>
      </c>
      <c r="M384" s="214"/>
      <c r="N384" s="136">
        <f>(I384+K384)*4+J384*9</f>
        <v>779.67</v>
      </c>
    </row>
    <row r="385" spans="1:14" ht="15">
      <c r="A385" s="4"/>
      <c r="B385" s="159" t="s">
        <v>161</v>
      </c>
      <c r="C385" s="151"/>
      <c r="D385" s="151"/>
      <c r="E385" s="163"/>
      <c r="F385" s="163"/>
      <c r="G385" s="163"/>
      <c r="H385" s="166"/>
      <c r="I385" s="166"/>
      <c r="J385" s="166"/>
      <c r="K385" s="166"/>
      <c r="L385" s="166"/>
      <c r="M385" s="215"/>
      <c r="N385" s="136"/>
    </row>
    <row r="386" spans="1:14" ht="15">
      <c r="A386" s="7">
        <v>1</v>
      </c>
      <c r="B386" s="155" t="s">
        <v>213</v>
      </c>
      <c r="C386" s="151">
        <v>75</v>
      </c>
      <c r="D386" s="151" t="s">
        <v>80</v>
      </c>
      <c r="E386" s="163">
        <v>44</v>
      </c>
      <c r="F386" s="163">
        <v>44</v>
      </c>
      <c r="G386" s="163">
        <f>Q36</f>
        <v>31</v>
      </c>
      <c r="H386" s="153">
        <f aca="true" t="shared" si="27" ref="H386:H394">G386*E386/1000</f>
        <v>1.36</v>
      </c>
      <c r="I386" s="166"/>
      <c r="J386" s="166"/>
      <c r="K386" s="166"/>
      <c r="L386" s="166"/>
      <c r="M386" s="215"/>
      <c r="N386" s="136"/>
    </row>
    <row r="387" spans="1:14" ht="15">
      <c r="A387" s="7"/>
      <c r="B387" s="155"/>
      <c r="C387" s="151"/>
      <c r="D387" s="151" t="s">
        <v>10</v>
      </c>
      <c r="E387" s="163">
        <v>17</v>
      </c>
      <c r="F387" s="163">
        <v>17</v>
      </c>
      <c r="G387" s="163">
        <f>Q10</f>
        <v>47</v>
      </c>
      <c r="H387" s="153">
        <f t="shared" si="27"/>
        <v>0.8</v>
      </c>
      <c r="I387" s="200"/>
      <c r="J387" s="200"/>
      <c r="K387" s="200"/>
      <c r="L387" s="200"/>
      <c r="M387" s="224"/>
      <c r="N387" s="136"/>
    </row>
    <row r="388" spans="1:14" ht="15">
      <c r="A388" s="7"/>
      <c r="B388" s="161"/>
      <c r="C388" s="151"/>
      <c r="D388" s="151" t="s">
        <v>11</v>
      </c>
      <c r="E388" s="163">
        <v>0.11</v>
      </c>
      <c r="F388" s="163">
        <v>0.11</v>
      </c>
      <c r="G388" s="168">
        <f>Q5</f>
        <v>6.4</v>
      </c>
      <c r="H388" s="153">
        <f>G388*E388</f>
        <v>0.7</v>
      </c>
      <c r="I388" s="200"/>
      <c r="J388" s="200"/>
      <c r="K388" s="200"/>
      <c r="L388" s="200"/>
      <c r="M388" s="224"/>
      <c r="N388" s="136"/>
    </row>
    <row r="389" spans="1:14" ht="15">
      <c r="A389" s="7"/>
      <c r="B389" s="155"/>
      <c r="C389" s="151"/>
      <c r="D389" s="151" t="s">
        <v>2</v>
      </c>
      <c r="E389" s="163">
        <v>6</v>
      </c>
      <c r="F389" s="163">
        <v>6</v>
      </c>
      <c r="G389" s="163">
        <f>Q46</f>
        <v>47</v>
      </c>
      <c r="H389" s="153">
        <f t="shared" si="27"/>
        <v>0.28</v>
      </c>
      <c r="I389" s="200"/>
      <c r="J389" s="200"/>
      <c r="K389" s="200"/>
      <c r="L389" s="200"/>
      <c r="M389" s="224"/>
      <c r="N389" s="136"/>
    </row>
    <row r="390" spans="1:14" ht="15">
      <c r="A390" s="7"/>
      <c r="B390" s="155"/>
      <c r="C390" s="151"/>
      <c r="D390" s="151" t="s">
        <v>12</v>
      </c>
      <c r="E390" s="163">
        <v>0.4</v>
      </c>
      <c r="F390" s="163">
        <v>0.4</v>
      </c>
      <c r="G390" s="163">
        <f>Q49</f>
        <v>290</v>
      </c>
      <c r="H390" s="153">
        <f t="shared" si="27"/>
        <v>0.12</v>
      </c>
      <c r="I390" s="200"/>
      <c r="J390" s="200"/>
      <c r="K390" s="200"/>
      <c r="L390" s="200"/>
      <c r="M390" s="224"/>
      <c r="N390" s="136"/>
    </row>
    <row r="391" spans="1:14" ht="15">
      <c r="A391" s="7"/>
      <c r="B391" s="155"/>
      <c r="C391" s="151"/>
      <c r="D391" s="151" t="s">
        <v>29</v>
      </c>
      <c r="E391" s="163">
        <v>1</v>
      </c>
      <c r="F391" s="163">
        <v>1</v>
      </c>
      <c r="G391" s="163">
        <f>Q11</f>
        <v>343</v>
      </c>
      <c r="H391" s="153">
        <f t="shared" si="27"/>
        <v>0.34</v>
      </c>
      <c r="I391" s="200"/>
      <c r="J391" s="200"/>
      <c r="K391" s="200"/>
      <c r="L391" s="200"/>
      <c r="M391" s="224"/>
      <c r="N391" s="136"/>
    </row>
    <row r="392" spans="1:14" ht="15">
      <c r="A392" s="7"/>
      <c r="B392" s="155"/>
      <c r="C392" s="151"/>
      <c r="D392" s="151" t="s">
        <v>27</v>
      </c>
      <c r="E392" s="163">
        <v>3</v>
      </c>
      <c r="F392" s="163">
        <v>3</v>
      </c>
      <c r="G392" s="163">
        <f>Q33</f>
        <v>90</v>
      </c>
      <c r="H392" s="153">
        <f t="shared" si="27"/>
        <v>0.27</v>
      </c>
      <c r="I392" s="200"/>
      <c r="J392" s="200"/>
      <c r="K392" s="200"/>
      <c r="L392" s="200"/>
      <c r="M392" s="224"/>
      <c r="N392" s="136"/>
    </row>
    <row r="393" spans="1:14" ht="14.25">
      <c r="A393" s="7"/>
      <c r="B393" s="155"/>
      <c r="C393" s="151"/>
      <c r="D393" s="151" t="s">
        <v>144</v>
      </c>
      <c r="E393" s="163">
        <v>17</v>
      </c>
      <c r="F393" s="163">
        <v>16</v>
      </c>
      <c r="G393" s="163">
        <f>Q13</f>
        <v>167</v>
      </c>
      <c r="H393" s="153">
        <f t="shared" si="27"/>
        <v>2.84</v>
      </c>
      <c r="I393" s="153">
        <v>7.86</v>
      </c>
      <c r="J393" s="153">
        <v>8.18</v>
      </c>
      <c r="K393" s="153">
        <v>24.83</v>
      </c>
      <c r="L393" s="153">
        <v>204.38</v>
      </c>
      <c r="M393" s="199">
        <v>140</v>
      </c>
      <c r="N393" s="136">
        <f>(I393+K393)*4+J393*9</f>
        <v>204.38</v>
      </c>
    </row>
    <row r="394" spans="1:14" ht="14.25">
      <c r="A394" s="7">
        <v>2</v>
      </c>
      <c r="B394" s="155" t="s">
        <v>251</v>
      </c>
      <c r="C394" s="151">
        <v>195</v>
      </c>
      <c r="D394" s="151" t="s">
        <v>252</v>
      </c>
      <c r="E394" s="163">
        <v>195</v>
      </c>
      <c r="F394" s="163">
        <v>195</v>
      </c>
      <c r="G394" s="163">
        <f>Q32</f>
        <v>42</v>
      </c>
      <c r="H394" s="153">
        <f t="shared" si="27"/>
        <v>8.19</v>
      </c>
      <c r="I394" s="168">
        <v>1</v>
      </c>
      <c r="J394" s="168">
        <v>0</v>
      </c>
      <c r="K394" s="168">
        <v>23.4</v>
      </c>
      <c r="L394" s="168">
        <v>97.6</v>
      </c>
      <c r="M394" s="199"/>
      <c r="N394" s="136">
        <f>(I394+K394)*4+J394*9</f>
        <v>97.6</v>
      </c>
    </row>
    <row r="395" spans="1:14" ht="15">
      <c r="A395" s="7"/>
      <c r="B395" s="155"/>
      <c r="C395" s="151"/>
      <c r="D395" s="151"/>
      <c r="E395" s="163"/>
      <c r="F395" s="163"/>
      <c r="G395" s="163"/>
      <c r="H395" s="158">
        <f>SUM(H386:H394)</f>
        <v>14.9</v>
      </c>
      <c r="I395" s="158">
        <f>SUM(I386:I394)</f>
        <v>8.86</v>
      </c>
      <c r="J395" s="158">
        <f>SUM(J386:J394)</f>
        <v>8.18</v>
      </c>
      <c r="K395" s="158">
        <f>SUM(K386:K394)</f>
        <v>48.23</v>
      </c>
      <c r="L395" s="158">
        <f>SUM(L386:L394)</f>
        <v>301.98</v>
      </c>
      <c r="M395" s="214"/>
      <c r="N395" s="136">
        <f>(I395+K395)*4+J395*9</f>
        <v>301.98</v>
      </c>
    </row>
    <row r="396" spans="1:14" ht="15">
      <c r="A396" s="235" t="s">
        <v>236</v>
      </c>
      <c r="B396" s="235"/>
      <c r="C396" s="235"/>
      <c r="D396" s="235"/>
      <c r="E396" s="235"/>
      <c r="F396" s="235"/>
      <c r="G396" s="235"/>
      <c r="H396" s="235"/>
      <c r="I396" s="158">
        <f>I365+I384+I395</f>
        <v>56.49</v>
      </c>
      <c r="J396" s="158">
        <f>J365+J384+J395</f>
        <v>45.32</v>
      </c>
      <c r="K396" s="158">
        <f>K365+K384+K395</f>
        <v>169.88</v>
      </c>
      <c r="L396" s="158">
        <f>L365+L384+L395</f>
        <v>1313.36</v>
      </c>
      <c r="M396" s="214"/>
      <c r="N396" s="136">
        <f>(I396+K396)*4+J396*9</f>
        <v>1313.36</v>
      </c>
    </row>
    <row r="397" spans="1:14" ht="15">
      <c r="A397" s="16"/>
      <c r="B397" s="172"/>
      <c r="C397" s="173"/>
      <c r="D397" s="173"/>
      <c r="N397" s="136"/>
    </row>
    <row r="398" spans="1:14" ht="15">
      <c r="A398" s="16"/>
      <c r="B398" s="172" t="s">
        <v>42</v>
      </c>
      <c r="C398" s="173"/>
      <c r="D398" s="173"/>
      <c r="N398" s="136"/>
    </row>
    <row r="399" spans="1:14" ht="28.5">
      <c r="A399" s="7" t="s">
        <v>3</v>
      </c>
      <c r="B399" s="147"/>
      <c r="C399" s="147" t="s">
        <v>4</v>
      </c>
      <c r="D399" s="148" t="s">
        <v>30</v>
      </c>
      <c r="E399" s="149" t="s">
        <v>13</v>
      </c>
      <c r="F399" s="149" t="s">
        <v>60</v>
      </c>
      <c r="G399" s="149" t="s">
        <v>31</v>
      </c>
      <c r="H399" s="149" t="s">
        <v>32</v>
      </c>
      <c r="I399" s="149" t="s">
        <v>74</v>
      </c>
      <c r="J399" s="149" t="s">
        <v>75</v>
      </c>
      <c r="K399" s="149" t="s">
        <v>76</v>
      </c>
      <c r="L399" s="149" t="s">
        <v>77</v>
      </c>
      <c r="M399" s="213" t="s">
        <v>276</v>
      </c>
      <c r="N399" s="136"/>
    </row>
    <row r="400" spans="1:14" ht="15">
      <c r="A400" s="7"/>
      <c r="B400" s="150" t="s">
        <v>0</v>
      </c>
      <c r="C400" s="181" t="s">
        <v>33</v>
      </c>
      <c r="D400" s="147"/>
      <c r="E400" s="151" t="s">
        <v>33</v>
      </c>
      <c r="F400" s="188" t="s">
        <v>33</v>
      </c>
      <c r="G400" s="151" t="s">
        <v>34</v>
      </c>
      <c r="H400" s="151" t="s">
        <v>35</v>
      </c>
      <c r="I400" s="210"/>
      <c r="J400" s="210"/>
      <c r="K400" s="210"/>
      <c r="L400" s="210"/>
      <c r="M400" s="222"/>
      <c r="N400" s="136"/>
    </row>
    <row r="401" spans="1:14" ht="14.25">
      <c r="A401" s="4">
        <v>1</v>
      </c>
      <c r="B401" s="201" t="s">
        <v>243</v>
      </c>
      <c r="C401" s="151">
        <v>150</v>
      </c>
      <c r="D401" s="151" t="s">
        <v>23</v>
      </c>
      <c r="E401" s="151">
        <v>53</v>
      </c>
      <c r="F401" s="151">
        <v>53</v>
      </c>
      <c r="G401" s="163">
        <f>Q47</f>
        <v>39</v>
      </c>
      <c r="H401" s="182">
        <f aca="true" t="shared" si="28" ref="H401:H408">E401*G401/1000</f>
        <v>2.07</v>
      </c>
      <c r="I401" s="153"/>
      <c r="J401" s="153"/>
      <c r="K401" s="153"/>
      <c r="L401" s="153"/>
      <c r="M401" s="199"/>
      <c r="N401" s="136"/>
    </row>
    <row r="402" spans="1:14" ht="14.25">
      <c r="A402" s="4"/>
      <c r="B402" s="151"/>
      <c r="C402" s="151"/>
      <c r="D402" s="151" t="s">
        <v>71</v>
      </c>
      <c r="E402" s="151">
        <v>6</v>
      </c>
      <c r="F402" s="151">
        <v>6</v>
      </c>
      <c r="G402" s="163">
        <f>Q11</f>
        <v>343</v>
      </c>
      <c r="H402" s="182">
        <f t="shared" si="28"/>
        <v>2.06</v>
      </c>
      <c r="I402" s="153">
        <v>3.84</v>
      </c>
      <c r="J402" s="153">
        <v>0.55</v>
      </c>
      <c r="K402" s="153">
        <v>20.76</v>
      </c>
      <c r="L402" s="153">
        <v>103.35</v>
      </c>
      <c r="M402" s="199">
        <v>753</v>
      </c>
      <c r="N402" s="136">
        <f>(I402+K402)*4+J402*9</f>
        <v>103.35</v>
      </c>
    </row>
    <row r="403" spans="1:14" ht="14.25">
      <c r="A403" s="4">
        <v>2</v>
      </c>
      <c r="B403" s="169" t="s">
        <v>272</v>
      </c>
      <c r="C403" s="151">
        <v>30</v>
      </c>
      <c r="D403" s="151" t="s">
        <v>273</v>
      </c>
      <c r="E403" s="151">
        <v>30</v>
      </c>
      <c r="F403" s="151">
        <v>30</v>
      </c>
      <c r="G403" s="163">
        <f>Q22</f>
        <v>88</v>
      </c>
      <c r="H403" s="182">
        <f>E403*G403/1000</f>
        <v>2.64</v>
      </c>
      <c r="I403" s="153">
        <v>0.51</v>
      </c>
      <c r="J403" s="153">
        <v>2.64</v>
      </c>
      <c r="K403" s="153">
        <v>2.32</v>
      </c>
      <c r="L403" s="153">
        <v>35.08</v>
      </c>
      <c r="M403" s="199"/>
      <c r="N403" s="136">
        <f>(I403+K403)*4+J403*9</f>
        <v>35.08</v>
      </c>
    </row>
    <row r="404" spans="1:14" ht="14.25">
      <c r="A404" s="4">
        <v>2</v>
      </c>
      <c r="B404" s="169" t="s">
        <v>36</v>
      </c>
      <c r="C404" s="151">
        <v>35</v>
      </c>
      <c r="D404" s="151" t="s">
        <v>20</v>
      </c>
      <c r="E404" s="151">
        <v>35</v>
      </c>
      <c r="F404" s="151">
        <v>35</v>
      </c>
      <c r="G404" s="163">
        <f>Q56</f>
        <v>51</v>
      </c>
      <c r="H404" s="182">
        <f t="shared" si="28"/>
        <v>1.79</v>
      </c>
      <c r="I404" s="153">
        <v>1.34</v>
      </c>
      <c r="J404" s="153">
        <v>0.14</v>
      </c>
      <c r="K404" s="153">
        <v>10.06</v>
      </c>
      <c r="L404" s="153">
        <v>46.86</v>
      </c>
      <c r="M404" s="217"/>
      <c r="N404" s="136">
        <f>(I404+K404)*4+J404*9</f>
        <v>46.86</v>
      </c>
    </row>
    <row r="405" spans="1:14" ht="14.25">
      <c r="A405" s="4">
        <v>3</v>
      </c>
      <c r="B405" s="155" t="s">
        <v>249</v>
      </c>
      <c r="C405" s="151">
        <v>200</v>
      </c>
      <c r="D405" s="151" t="s">
        <v>250</v>
      </c>
      <c r="E405" s="151">
        <v>3</v>
      </c>
      <c r="F405" s="151">
        <v>3</v>
      </c>
      <c r="G405" s="163">
        <f>Q53</f>
        <v>371</v>
      </c>
      <c r="H405" s="182">
        <f t="shared" si="28"/>
        <v>1.11</v>
      </c>
      <c r="I405" s="153"/>
      <c r="J405" s="153"/>
      <c r="K405" s="153"/>
      <c r="L405" s="153"/>
      <c r="M405" s="199"/>
      <c r="N405" s="136"/>
    </row>
    <row r="406" spans="1:14" ht="14.25">
      <c r="A406" s="4"/>
      <c r="B406" s="155"/>
      <c r="C406" s="151"/>
      <c r="D406" s="151" t="s">
        <v>10</v>
      </c>
      <c r="E406" s="151">
        <v>96</v>
      </c>
      <c r="F406" s="151">
        <v>96</v>
      </c>
      <c r="G406" s="163">
        <f>Q10</f>
        <v>47</v>
      </c>
      <c r="H406" s="182">
        <f t="shared" si="28"/>
        <v>4.51</v>
      </c>
      <c r="I406" s="153"/>
      <c r="J406" s="153"/>
      <c r="K406" s="153"/>
      <c r="L406" s="153"/>
      <c r="M406" s="199"/>
      <c r="N406" s="136"/>
    </row>
    <row r="407" spans="1:14" ht="14.25">
      <c r="A407" s="4"/>
      <c r="B407" s="155"/>
      <c r="C407" s="151"/>
      <c r="D407" s="151" t="s">
        <v>2</v>
      </c>
      <c r="E407" s="151">
        <v>15</v>
      </c>
      <c r="F407" s="151">
        <v>15</v>
      </c>
      <c r="G407" s="163">
        <f>Q46</f>
        <v>47</v>
      </c>
      <c r="H407" s="182">
        <f t="shared" si="28"/>
        <v>0.71</v>
      </c>
      <c r="I407" s="153">
        <v>2.52</v>
      </c>
      <c r="J407" s="153">
        <v>3.15</v>
      </c>
      <c r="K407" s="153">
        <v>17.48</v>
      </c>
      <c r="L407" s="153">
        <v>108.35</v>
      </c>
      <c r="M407" s="199">
        <v>1011</v>
      </c>
      <c r="N407" s="136">
        <f>(I407+K407)*4+J407*9</f>
        <v>108.35</v>
      </c>
    </row>
    <row r="408" spans="1:14" ht="14.25">
      <c r="A408" s="4"/>
      <c r="B408" s="155"/>
      <c r="C408" s="151"/>
      <c r="D408" s="151" t="s">
        <v>204</v>
      </c>
      <c r="E408" s="151">
        <v>0.5</v>
      </c>
      <c r="F408" s="151">
        <v>0.5</v>
      </c>
      <c r="G408" s="163">
        <f>Q50</f>
        <v>15</v>
      </c>
      <c r="H408" s="182">
        <f t="shared" si="28"/>
        <v>0.01</v>
      </c>
      <c r="I408" s="153"/>
      <c r="J408" s="153"/>
      <c r="K408" s="153"/>
      <c r="L408" s="153"/>
      <c r="M408" s="199"/>
      <c r="N408" s="136"/>
    </row>
    <row r="409" spans="1:14" ht="15">
      <c r="A409" s="2"/>
      <c r="B409" s="197"/>
      <c r="C409" s="197"/>
      <c r="D409" s="197"/>
      <c r="E409" s="197"/>
      <c r="F409" s="197"/>
      <c r="G409" s="197"/>
      <c r="H409" s="158">
        <f>SUM(H401:H408)</f>
        <v>14.9</v>
      </c>
      <c r="I409" s="158">
        <f>SUM(I401:I408)</f>
        <v>8.21</v>
      </c>
      <c r="J409" s="158">
        <f>SUM(J401:J408)</f>
        <v>6.48</v>
      </c>
      <c r="K409" s="158">
        <f>SUM(K401:K408)</f>
        <v>50.62</v>
      </c>
      <c r="L409" s="158">
        <f>SUM(L401:L408)</f>
        <v>293.64</v>
      </c>
      <c r="M409" s="214"/>
      <c r="N409" s="136">
        <f>(I409+K409)*4+J409*9</f>
        <v>293.64</v>
      </c>
    </row>
    <row r="410" spans="1:14" ht="15">
      <c r="A410" s="21"/>
      <c r="B410" s="193" t="s">
        <v>5</v>
      </c>
      <c r="C410" s="180"/>
      <c r="D410" s="180"/>
      <c r="E410" s="180"/>
      <c r="F410" s="180"/>
      <c r="G410" s="180"/>
      <c r="H410" s="182"/>
      <c r="I410" s="153"/>
      <c r="J410" s="153"/>
      <c r="K410" s="153"/>
      <c r="L410" s="153"/>
      <c r="M410" s="199"/>
      <c r="N410" s="136"/>
    </row>
    <row r="411" spans="1:14" ht="14.25">
      <c r="A411" s="4">
        <v>1</v>
      </c>
      <c r="B411" s="155" t="s">
        <v>210</v>
      </c>
      <c r="C411" s="156">
        <v>250</v>
      </c>
      <c r="D411" s="151" t="s">
        <v>7</v>
      </c>
      <c r="E411" s="151">
        <v>107</v>
      </c>
      <c r="F411" s="151">
        <v>75</v>
      </c>
      <c r="G411" s="151">
        <f>Q16</f>
        <v>32</v>
      </c>
      <c r="H411" s="182">
        <f aca="true" t="shared" si="29" ref="H411:H416">E411*G411/1000</f>
        <v>3.42</v>
      </c>
      <c r="I411" s="153"/>
      <c r="J411" s="153"/>
      <c r="K411" s="153"/>
      <c r="L411" s="153"/>
      <c r="M411" s="199"/>
      <c r="N411" s="136"/>
    </row>
    <row r="412" spans="1:14" ht="14.25">
      <c r="A412" s="4"/>
      <c r="B412" s="147"/>
      <c r="C412" s="156"/>
      <c r="D412" s="151" t="s">
        <v>1</v>
      </c>
      <c r="E412" s="151">
        <v>10</v>
      </c>
      <c r="F412" s="151">
        <v>10</v>
      </c>
      <c r="G412" s="151">
        <f>Q39</f>
        <v>54</v>
      </c>
      <c r="H412" s="182">
        <f t="shared" si="29"/>
        <v>0.54</v>
      </c>
      <c r="I412" s="153"/>
      <c r="J412" s="153"/>
      <c r="K412" s="153"/>
      <c r="L412" s="153"/>
      <c r="M412" s="199"/>
      <c r="N412" s="136"/>
    </row>
    <row r="413" spans="1:14" ht="14.25">
      <c r="A413" s="4"/>
      <c r="B413" s="147"/>
      <c r="C413" s="156"/>
      <c r="D413" s="151" t="s">
        <v>8</v>
      </c>
      <c r="E413" s="151">
        <v>13</v>
      </c>
      <c r="F413" s="151">
        <v>10</v>
      </c>
      <c r="G413" s="151">
        <f>Q19</f>
        <v>42</v>
      </c>
      <c r="H413" s="182">
        <f t="shared" si="29"/>
        <v>0.55</v>
      </c>
      <c r="I413" s="153"/>
      <c r="J413" s="153"/>
      <c r="K413" s="153"/>
      <c r="L413" s="153"/>
      <c r="M413" s="199"/>
      <c r="N413" s="136"/>
    </row>
    <row r="414" spans="1:14" ht="14.25">
      <c r="A414" s="4"/>
      <c r="B414" s="147"/>
      <c r="C414" s="156"/>
      <c r="D414" s="151" t="s">
        <v>25</v>
      </c>
      <c r="E414" s="151">
        <v>12</v>
      </c>
      <c r="F414" s="151">
        <v>10</v>
      </c>
      <c r="G414" s="151">
        <f>Q18</f>
        <v>33</v>
      </c>
      <c r="H414" s="182">
        <f t="shared" si="29"/>
        <v>0.4</v>
      </c>
      <c r="I414" s="153"/>
      <c r="J414" s="153"/>
      <c r="K414" s="153"/>
      <c r="L414" s="153"/>
      <c r="M414" s="199"/>
      <c r="N414" s="136"/>
    </row>
    <row r="415" spans="1:14" ht="14.25">
      <c r="A415" s="4"/>
      <c r="B415" s="147"/>
      <c r="C415" s="156"/>
      <c r="D415" s="151" t="s">
        <v>27</v>
      </c>
      <c r="E415" s="151">
        <v>5</v>
      </c>
      <c r="F415" s="151">
        <v>5</v>
      </c>
      <c r="G415" s="153">
        <f>Q33</f>
        <v>90</v>
      </c>
      <c r="H415" s="182">
        <f>E415*G415/1000</f>
        <v>0.45</v>
      </c>
      <c r="I415" s="153">
        <v>3.09</v>
      </c>
      <c r="J415" s="153">
        <v>5.4</v>
      </c>
      <c r="K415" s="153">
        <v>19.68</v>
      </c>
      <c r="L415" s="153">
        <v>139.68</v>
      </c>
      <c r="M415" s="199">
        <v>219</v>
      </c>
      <c r="N415" s="136">
        <f>(I415+K415)*4+J415*9</f>
        <v>139.68</v>
      </c>
    </row>
    <row r="416" spans="1:14" ht="14.25">
      <c r="A416" s="8">
        <v>2</v>
      </c>
      <c r="B416" s="161" t="s">
        <v>223</v>
      </c>
      <c r="C416" s="156">
        <v>125</v>
      </c>
      <c r="D416" s="12" t="s">
        <v>88</v>
      </c>
      <c r="E416" s="18">
        <v>96</v>
      </c>
      <c r="F416" s="46">
        <v>84</v>
      </c>
      <c r="G416" s="202">
        <f>Q34</f>
        <v>190</v>
      </c>
      <c r="H416" s="178">
        <f t="shared" si="29"/>
        <v>18.24</v>
      </c>
      <c r="I416" s="178"/>
      <c r="J416" s="178"/>
      <c r="K416" s="178"/>
      <c r="L416" s="178"/>
      <c r="M416" s="217"/>
      <c r="N416" s="136"/>
    </row>
    <row r="417" spans="1:18" ht="15">
      <c r="A417" s="4"/>
      <c r="B417" s="155"/>
      <c r="C417" s="147"/>
      <c r="D417" s="147" t="s">
        <v>8</v>
      </c>
      <c r="E417" s="151">
        <v>19</v>
      </c>
      <c r="F417" s="151">
        <v>16</v>
      </c>
      <c r="G417" s="163">
        <f>Q19</f>
        <v>42</v>
      </c>
      <c r="H417" s="153">
        <f aca="true" t="shared" si="30" ref="H417:H423">G417*E417/1000</f>
        <v>0.8</v>
      </c>
      <c r="I417" s="153"/>
      <c r="J417" s="153"/>
      <c r="K417" s="153"/>
      <c r="L417" s="153"/>
      <c r="M417" s="199"/>
      <c r="N417" s="136"/>
      <c r="R417" s="30"/>
    </row>
    <row r="418" spans="1:18" ht="15">
      <c r="A418" s="4"/>
      <c r="B418" s="155"/>
      <c r="C418" s="147"/>
      <c r="D418" s="147" t="s">
        <v>25</v>
      </c>
      <c r="E418" s="151">
        <v>9</v>
      </c>
      <c r="F418" s="151">
        <v>7</v>
      </c>
      <c r="G418" s="163">
        <f>Q18</f>
        <v>33</v>
      </c>
      <c r="H418" s="153">
        <f t="shared" si="30"/>
        <v>0.3</v>
      </c>
      <c r="I418" s="153"/>
      <c r="J418" s="153"/>
      <c r="K418" s="153"/>
      <c r="L418" s="153"/>
      <c r="M418" s="199"/>
      <c r="N418" s="136"/>
      <c r="R418" s="30"/>
    </row>
    <row r="419" spans="1:18" ht="15">
      <c r="A419" s="4"/>
      <c r="B419" s="155"/>
      <c r="C419" s="147"/>
      <c r="D419" s="147" t="s">
        <v>224</v>
      </c>
      <c r="E419" s="151">
        <v>4</v>
      </c>
      <c r="F419" s="151">
        <v>4</v>
      </c>
      <c r="G419" s="168">
        <f>Q24</f>
        <v>80</v>
      </c>
      <c r="H419" s="153">
        <f>G419*E419/1000</f>
        <v>0.32</v>
      </c>
      <c r="I419" s="153"/>
      <c r="J419" s="153"/>
      <c r="K419" s="153"/>
      <c r="L419" s="153"/>
      <c r="M419" s="199"/>
      <c r="N419" s="136"/>
      <c r="R419" s="30"/>
    </row>
    <row r="420" spans="1:18" ht="15">
      <c r="A420" s="4"/>
      <c r="B420" s="155"/>
      <c r="C420" s="151"/>
      <c r="D420" s="147" t="s">
        <v>27</v>
      </c>
      <c r="E420" s="151">
        <v>5</v>
      </c>
      <c r="F420" s="151">
        <v>5</v>
      </c>
      <c r="G420" s="163">
        <f>Q33</f>
        <v>90</v>
      </c>
      <c r="H420" s="153">
        <f>G420*E420/1000</f>
        <v>0.45</v>
      </c>
      <c r="I420" s="153">
        <v>13.77</v>
      </c>
      <c r="J420" s="153">
        <v>5.57</v>
      </c>
      <c r="K420" s="153">
        <v>2.57</v>
      </c>
      <c r="L420" s="153">
        <v>115.49</v>
      </c>
      <c r="M420" s="199">
        <v>517</v>
      </c>
      <c r="N420" s="136">
        <f>(I420+K420)*4+J420*9</f>
        <v>115.49</v>
      </c>
      <c r="R420" s="30"/>
    </row>
    <row r="421" spans="1:18" ht="15">
      <c r="A421" s="4">
        <v>3</v>
      </c>
      <c r="B421" s="155" t="s">
        <v>142</v>
      </c>
      <c r="C421" s="151">
        <v>150</v>
      </c>
      <c r="D421" s="151" t="s">
        <v>7</v>
      </c>
      <c r="E421" s="151">
        <v>182</v>
      </c>
      <c r="F421" s="151">
        <v>128</v>
      </c>
      <c r="G421" s="163">
        <f>Q16</f>
        <v>32</v>
      </c>
      <c r="H421" s="153">
        <f t="shared" si="30"/>
        <v>5.82</v>
      </c>
      <c r="I421" s="153"/>
      <c r="J421" s="153"/>
      <c r="K421" s="153"/>
      <c r="L421" s="153"/>
      <c r="M421" s="199"/>
      <c r="N421" s="136"/>
      <c r="R421" s="30"/>
    </row>
    <row r="422" spans="1:18" ht="15">
      <c r="A422" s="21"/>
      <c r="B422" s="179"/>
      <c r="C422" s="180"/>
      <c r="D422" s="151" t="s">
        <v>10</v>
      </c>
      <c r="E422" s="151">
        <v>30</v>
      </c>
      <c r="F422" s="151">
        <v>30</v>
      </c>
      <c r="G422" s="203">
        <f>Q10</f>
        <v>47</v>
      </c>
      <c r="H422" s="153">
        <f t="shared" si="30"/>
        <v>1.41</v>
      </c>
      <c r="I422" s="153"/>
      <c r="J422" s="153"/>
      <c r="K422" s="153"/>
      <c r="L422" s="153"/>
      <c r="M422" s="199"/>
      <c r="N422" s="136"/>
      <c r="R422" s="30"/>
    </row>
    <row r="423" spans="1:18" ht="15">
      <c r="A423" s="21"/>
      <c r="B423" s="179"/>
      <c r="C423" s="180"/>
      <c r="D423" s="151" t="s">
        <v>29</v>
      </c>
      <c r="E423" s="151">
        <v>6</v>
      </c>
      <c r="F423" s="151">
        <v>6</v>
      </c>
      <c r="G423" s="203">
        <f>Q11</f>
        <v>343</v>
      </c>
      <c r="H423" s="153">
        <f t="shared" si="30"/>
        <v>2.06</v>
      </c>
      <c r="I423" s="153">
        <v>3.44</v>
      </c>
      <c r="J423" s="153">
        <v>5.51</v>
      </c>
      <c r="K423" s="153">
        <v>22.31</v>
      </c>
      <c r="L423" s="153">
        <v>152.59</v>
      </c>
      <c r="M423" s="199">
        <v>759</v>
      </c>
      <c r="N423" s="136">
        <f>(I423+K423)*4+J423*9</f>
        <v>152.59</v>
      </c>
      <c r="R423" s="30"/>
    </row>
    <row r="424" spans="1:18" ht="14.25">
      <c r="A424" s="21">
        <v>5</v>
      </c>
      <c r="B424" s="179" t="s">
        <v>36</v>
      </c>
      <c r="C424" s="180">
        <v>45</v>
      </c>
      <c r="D424" s="180" t="s">
        <v>20</v>
      </c>
      <c r="E424" s="180">
        <v>45</v>
      </c>
      <c r="F424" s="180">
        <v>45</v>
      </c>
      <c r="G424" s="180">
        <f>Q56</f>
        <v>51</v>
      </c>
      <c r="H424" s="182">
        <f aca="true" t="shared" si="31" ref="H424:H429">E424*G424/1000</f>
        <v>2.3</v>
      </c>
      <c r="I424" s="153">
        <v>1.72</v>
      </c>
      <c r="J424" s="153">
        <v>0.18</v>
      </c>
      <c r="K424" s="153">
        <v>12.93</v>
      </c>
      <c r="L424" s="153">
        <v>60.22</v>
      </c>
      <c r="M424" s="199"/>
      <c r="N424" s="136">
        <f>(I424+K424)*4+J424*9</f>
        <v>60.22</v>
      </c>
      <c r="R424" s="31"/>
    </row>
    <row r="425" spans="1:18" ht="14.25">
      <c r="A425" s="4">
        <v>6</v>
      </c>
      <c r="B425" s="169" t="s">
        <v>150</v>
      </c>
      <c r="C425" s="151">
        <v>200</v>
      </c>
      <c r="D425" s="151" t="s">
        <v>153</v>
      </c>
      <c r="E425" s="151">
        <v>18</v>
      </c>
      <c r="F425" s="151">
        <v>18</v>
      </c>
      <c r="G425" s="151">
        <f>Q51</f>
        <v>111</v>
      </c>
      <c r="H425" s="182">
        <f t="shared" si="31"/>
        <v>2</v>
      </c>
      <c r="I425" s="153"/>
      <c r="J425" s="153"/>
      <c r="K425" s="153"/>
      <c r="L425" s="153"/>
      <c r="M425" s="199"/>
      <c r="N425" s="136"/>
      <c r="R425" s="31"/>
    </row>
    <row r="426" spans="1:18" ht="14.25">
      <c r="A426" s="4"/>
      <c r="B426" s="151"/>
      <c r="C426" s="151"/>
      <c r="D426" s="151" t="s">
        <v>2</v>
      </c>
      <c r="E426" s="151">
        <v>10</v>
      </c>
      <c r="F426" s="151">
        <v>10</v>
      </c>
      <c r="G426" s="151">
        <f>Q46</f>
        <v>47</v>
      </c>
      <c r="H426" s="182">
        <f t="shared" si="31"/>
        <v>0.47</v>
      </c>
      <c r="I426" s="153">
        <v>0</v>
      </c>
      <c r="J426" s="153">
        <v>0</v>
      </c>
      <c r="K426" s="153">
        <v>19.6</v>
      </c>
      <c r="L426" s="153">
        <v>78.4</v>
      </c>
      <c r="M426" s="199">
        <v>948</v>
      </c>
      <c r="N426" s="136">
        <f>(I426+K426)*4+J426*9</f>
        <v>78.4</v>
      </c>
      <c r="R426" s="31"/>
    </row>
    <row r="427" spans="1:18" ht="14.25">
      <c r="A427" s="4"/>
      <c r="B427" s="151"/>
      <c r="C427" s="151"/>
      <c r="D427" s="151" t="s">
        <v>160</v>
      </c>
      <c r="E427" s="151">
        <v>0.0005</v>
      </c>
      <c r="F427" s="151">
        <v>0.0005</v>
      </c>
      <c r="G427" s="151"/>
      <c r="H427" s="182"/>
      <c r="I427" s="153"/>
      <c r="J427" s="153"/>
      <c r="K427" s="153"/>
      <c r="L427" s="153"/>
      <c r="M427" s="199"/>
      <c r="N427" s="136"/>
      <c r="R427" s="31"/>
    </row>
    <row r="428" spans="1:14" ht="14.25">
      <c r="A428" s="4"/>
      <c r="B428" s="155"/>
      <c r="C428" s="151"/>
      <c r="D428" s="151" t="s">
        <v>204</v>
      </c>
      <c r="E428" s="151">
        <v>4</v>
      </c>
      <c r="F428" s="151">
        <v>4</v>
      </c>
      <c r="G428" s="151">
        <f>Q50</f>
        <v>15</v>
      </c>
      <c r="H428" s="153">
        <f t="shared" si="31"/>
        <v>0.06</v>
      </c>
      <c r="I428" s="153"/>
      <c r="J428" s="153"/>
      <c r="K428" s="153"/>
      <c r="L428" s="153"/>
      <c r="M428" s="199"/>
      <c r="N428" s="136"/>
    </row>
    <row r="429" spans="1:14" ht="14.25">
      <c r="A429" s="4"/>
      <c r="B429" s="155"/>
      <c r="C429" s="151"/>
      <c r="D429" s="151" t="s">
        <v>147</v>
      </c>
      <c r="E429" s="151">
        <v>0.02</v>
      </c>
      <c r="F429" s="151">
        <v>0.02</v>
      </c>
      <c r="G429" s="151">
        <f>Q55</f>
        <v>373</v>
      </c>
      <c r="H429" s="153">
        <f t="shared" si="31"/>
        <v>0.01</v>
      </c>
      <c r="I429" s="153"/>
      <c r="J429" s="153"/>
      <c r="K429" s="153"/>
      <c r="L429" s="153"/>
      <c r="M429" s="199"/>
      <c r="N429" s="136"/>
    </row>
    <row r="430" spans="1:14" ht="15">
      <c r="A430" s="2"/>
      <c r="B430" s="151"/>
      <c r="C430" s="151"/>
      <c r="D430" s="151"/>
      <c r="E430" s="151"/>
      <c r="F430" s="151"/>
      <c r="G430" s="151"/>
      <c r="H430" s="158">
        <f>SUM(H411:H429)</f>
        <v>39.6</v>
      </c>
      <c r="I430" s="158">
        <f>SUM(I411:I429)</f>
        <v>22.02</v>
      </c>
      <c r="J430" s="158">
        <f>SUM(J411:J429)</f>
        <v>16.66</v>
      </c>
      <c r="K430" s="158">
        <f>SUM(K411:K429)</f>
        <v>77.09</v>
      </c>
      <c r="L430" s="158">
        <f>SUM(L411:L429)</f>
        <v>546.38</v>
      </c>
      <c r="M430" s="214"/>
      <c r="N430" s="136">
        <f>(I430+K430)*4+J430*9</f>
        <v>546.38</v>
      </c>
    </row>
    <row r="431" spans="1:14" ht="15">
      <c r="A431" s="4"/>
      <c r="B431" s="159" t="s">
        <v>161</v>
      </c>
      <c r="C431" s="151"/>
      <c r="D431" s="151"/>
      <c r="E431" s="197"/>
      <c r="F431" s="197"/>
      <c r="G431" s="197"/>
      <c r="H431" s="197"/>
      <c r="I431" s="197"/>
      <c r="J431" s="197"/>
      <c r="K431" s="197"/>
      <c r="L431" s="197"/>
      <c r="M431" s="225"/>
      <c r="N431" s="136"/>
    </row>
    <row r="432" spans="1:14" ht="14.25">
      <c r="A432" s="4">
        <v>1</v>
      </c>
      <c r="B432" s="167" t="s">
        <v>202</v>
      </c>
      <c r="C432" s="163">
        <v>110</v>
      </c>
      <c r="D432" s="165" t="s">
        <v>80</v>
      </c>
      <c r="E432" s="163">
        <v>47</v>
      </c>
      <c r="F432" s="163">
        <v>47</v>
      </c>
      <c r="G432" s="151">
        <f>Q36</f>
        <v>31</v>
      </c>
      <c r="H432" s="153">
        <f aca="true" t="shared" si="32" ref="H432:H440">E432*G432/1000</f>
        <v>1.46</v>
      </c>
      <c r="I432" s="197"/>
      <c r="J432" s="197"/>
      <c r="K432" s="197"/>
      <c r="L432" s="197"/>
      <c r="M432" s="225"/>
      <c r="N432" s="136"/>
    </row>
    <row r="433" spans="1:14" ht="14.25">
      <c r="A433" s="4"/>
      <c r="B433" s="167" t="s">
        <v>203</v>
      </c>
      <c r="C433" s="163"/>
      <c r="D433" s="165" t="s">
        <v>2</v>
      </c>
      <c r="E433" s="163">
        <v>5</v>
      </c>
      <c r="F433" s="163">
        <v>5</v>
      </c>
      <c r="G433" s="151">
        <f>Q46</f>
        <v>47</v>
      </c>
      <c r="H433" s="153">
        <f t="shared" si="32"/>
        <v>0.24</v>
      </c>
      <c r="I433" s="197"/>
      <c r="J433" s="197"/>
      <c r="K433" s="197"/>
      <c r="L433" s="197"/>
      <c r="M433" s="225"/>
      <c r="N433" s="136"/>
    </row>
    <row r="434" spans="1:14" ht="14.25">
      <c r="A434" s="4"/>
      <c r="B434" s="167"/>
      <c r="C434" s="163"/>
      <c r="D434" s="165" t="s">
        <v>27</v>
      </c>
      <c r="E434" s="163">
        <v>7</v>
      </c>
      <c r="F434" s="163">
        <v>7</v>
      </c>
      <c r="G434" s="199">
        <f>Q33</f>
        <v>90</v>
      </c>
      <c r="H434" s="153">
        <f>E434*G434/1000</f>
        <v>0.63</v>
      </c>
      <c r="I434" s="197"/>
      <c r="J434" s="197"/>
      <c r="K434" s="197"/>
      <c r="L434" s="197"/>
      <c r="M434" s="225"/>
      <c r="N434" s="136"/>
    </row>
    <row r="435" spans="1:14" ht="14.25">
      <c r="A435" s="4"/>
      <c r="B435" s="167"/>
      <c r="C435" s="163"/>
      <c r="D435" s="165" t="s">
        <v>11</v>
      </c>
      <c r="E435" s="163">
        <v>0.21</v>
      </c>
      <c r="F435" s="163">
        <v>0.21</v>
      </c>
      <c r="G435" s="153">
        <f>Q5</f>
        <v>6.4</v>
      </c>
      <c r="H435" s="153">
        <f>E435*G435</f>
        <v>1.34</v>
      </c>
      <c r="I435" s="197"/>
      <c r="J435" s="197"/>
      <c r="K435" s="197"/>
      <c r="L435" s="197"/>
      <c r="M435" s="225"/>
      <c r="N435" s="136"/>
    </row>
    <row r="436" spans="1:14" ht="14.25">
      <c r="A436" s="4"/>
      <c r="B436" s="151"/>
      <c r="C436" s="151"/>
      <c r="D436" s="151" t="s">
        <v>12</v>
      </c>
      <c r="E436" s="151">
        <v>0.7</v>
      </c>
      <c r="F436" s="151">
        <v>0.7</v>
      </c>
      <c r="G436" s="151">
        <f>Q49</f>
        <v>290</v>
      </c>
      <c r="H436" s="153">
        <f t="shared" si="32"/>
        <v>0.2</v>
      </c>
      <c r="I436" s="197"/>
      <c r="J436" s="197"/>
      <c r="K436" s="197"/>
      <c r="L436" s="197"/>
      <c r="M436" s="225"/>
      <c r="N436" s="136"/>
    </row>
    <row r="437" spans="1:14" ht="14.25">
      <c r="A437" s="4"/>
      <c r="B437" s="151"/>
      <c r="C437" s="151"/>
      <c r="D437" s="151" t="s">
        <v>204</v>
      </c>
      <c r="E437" s="151">
        <v>1</v>
      </c>
      <c r="F437" s="151">
        <v>1</v>
      </c>
      <c r="G437" s="153">
        <f>Q50</f>
        <v>15</v>
      </c>
      <c r="H437" s="153">
        <f>E437*G437/1000</f>
        <v>0.02</v>
      </c>
      <c r="I437" s="197"/>
      <c r="J437" s="197"/>
      <c r="K437" s="197"/>
      <c r="L437" s="197"/>
      <c r="M437" s="225"/>
      <c r="N437" s="136"/>
    </row>
    <row r="438" spans="1:14" ht="14.25">
      <c r="A438" s="4"/>
      <c r="B438" s="151"/>
      <c r="C438" s="151"/>
      <c r="D438" s="151" t="s">
        <v>7</v>
      </c>
      <c r="E438" s="151">
        <v>65</v>
      </c>
      <c r="F438" s="151">
        <v>45</v>
      </c>
      <c r="G438" s="151">
        <f>Q16</f>
        <v>32</v>
      </c>
      <c r="H438" s="153">
        <f t="shared" si="32"/>
        <v>2.08</v>
      </c>
      <c r="I438" s="197"/>
      <c r="J438" s="197"/>
      <c r="K438" s="197"/>
      <c r="L438" s="197"/>
      <c r="M438" s="225"/>
      <c r="N438" s="136"/>
    </row>
    <row r="439" spans="1:14" ht="14.25">
      <c r="A439" s="4"/>
      <c r="B439" s="151"/>
      <c r="C439" s="151"/>
      <c r="D439" s="151" t="s">
        <v>6</v>
      </c>
      <c r="E439" s="151">
        <v>16</v>
      </c>
      <c r="F439" s="151">
        <v>14</v>
      </c>
      <c r="G439" s="151">
        <f>Q18</f>
        <v>33</v>
      </c>
      <c r="H439" s="153">
        <f t="shared" si="32"/>
        <v>0.53</v>
      </c>
      <c r="I439" s="168">
        <v>4.61</v>
      </c>
      <c r="J439" s="168">
        <v>8.83</v>
      </c>
      <c r="K439" s="168">
        <v>7.28</v>
      </c>
      <c r="L439" s="168">
        <v>127.03</v>
      </c>
      <c r="M439" s="206">
        <v>1091</v>
      </c>
      <c r="N439" s="136">
        <f>(I439+K439)*4+J439*9</f>
        <v>127.03</v>
      </c>
    </row>
    <row r="440" spans="1:14" ht="15">
      <c r="A440" s="4">
        <v>2</v>
      </c>
      <c r="B440" s="169" t="s">
        <v>253</v>
      </c>
      <c r="C440" s="151">
        <v>200</v>
      </c>
      <c r="D440" s="151" t="s">
        <v>252</v>
      </c>
      <c r="E440" s="151">
        <v>200</v>
      </c>
      <c r="F440" s="151">
        <v>200</v>
      </c>
      <c r="G440" s="163">
        <f>Q32</f>
        <v>42</v>
      </c>
      <c r="H440" s="182">
        <f t="shared" si="32"/>
        <v>8.4</v>
      </c>
      <c r="I440" s="168">
        <v>1</v>
      </c>
      <c r="J440" s="168">
        <v>0</v>
      </c>
      <c r="K440" s="168">
        <v>23.4</v>
      </c>
      <c r="L440" s="168">
        <v>97.6</v>
      </c>
      <c r="M440" s="215"/>
      <c r="N440" s="136">
        <f>(I440+K440)*4+J440*9</f>
        <v>97.6</v>
      </c>
    </row>
    <row r="441" spans="1:14" ht="15">
      <c r="A441" s="4"/>
      <c r="B441" s="151"/>
      <c r="C441" s="151"/>
      <c r="D441" s="151"/>
      <c r="E441" s="197"/>
      <c r="F441" s="197"/>
      <c r="G441" s="197"/>
      <c r="H441" s="204">
        <f>SUM(H432:H440)</f>
        <v>14.9</v>
      </c>
      <c r="I441" s="158">
        <f>SUM(I432:I440)</f>
        <v>5.61</v>
      </c>
      <c r="J441" s="158">
        <f>SUM(J432:J440)</f>
        <v>8.83</v>
      </c>
      <c r="K441" s="158">
        <f>SUM(K432:K440)</f>
        <v>30.68</v>
      </c>
      <c r="L441" s="158">
        <f>SUM(L432:L440)</f>
        <v>224.63</v>
      </c>
      <c r="M441" s="214"/>
      <c r="N441" s="136">
        <f>(I441+K441)*4+J441*9</f>
        <v>224.63</v>
      </c>
    </row>
    <row r="442" spans="1:14" ht="15">
      <c r="A442" s="235" t="s">
        <v>236</v>
      </c>
      <c r="B442" s="235"/>
      <c r="C442" s="235"/>
      <c r="D442" s="235"/>
      <c r="E442" s="235"/>
      <c r="F442" s="235"/>
      <c r="G442" s="235"/>
      <c r="H442" s="235"/>
      <c r="I442" s="158">
        <f>I409+I430+I441</f>
        <v>35.84</v>
      </c>
      <c r="J442" s="158">
        <f>J409+J430+J441</f>
        <v>31.97</v>
      </c>
      <c r="K442" s="158">
        <f>K409+K430+K441</f>
        <v>158.39</v>
      </c>
      <c r="L442" s="158">
        <f>L409+L430+L441</f>
        <v>1064.65</v>
      </c>
      <c r="M442" s="214"/>
      <c r="N442" s="136">
        <f>(I442+K442)*4+J442*9</f>
        <v>1064.65</v>
      </c>
    </row>
    <row r="443" spans="1:14" ht="15">
      <c r="A443" s="20"/>
      <c r="B443" s="172"/>
      <c r="C443" s="173"/>
      <c r="D443" s="173"/>
      <c r="N443" s="136"/>
    </row>
    <row r="444" spans="1:14" ht="15">
      <c r="A444" s="45"/>
      <c r="B444" s="172" t="s">
        <v>43</v>
      </c>
      <c r="C444" s="173"/>
      <c r="D444" s="173"/>
      <c r="N444" s="136"/>
    </row>
    <row r="445" spans="1:14" ht="28.5">
      <c r="A445" s="7" t="s">
        <v>3</v>
      </c>
      <c r="B445" s="147"/>
      <c r="C445" s="147" t="s">
        <v>4</v>
      </c>
      <c r="D445" s="148" t="s">
        <v>30</v>
      </c>
      <c r="E445" s="149" t="s">
        <v>13</v>
      </c>
      <c r="F445" s="149" t="s">
        <v>60</v>
      </c>
      <c r="G445" s="149" t="s">
        <v>31</v>
      </c>
      <c r="H445" s="149" t="s">
        <v>32</v>
      </c>
      <c r="I445" s="149" t="s">
        <v>74</v>
      </c>
      <c r="J445" s="149" t="s">
        <v>75</v>
      </c>
      <c r="K445" s="149" t="s">
        <v>76</v>
      </c>
      <c r="L445" s="149" t="s">
        <v>77</v>
      </c>
      <c r="M445" s="213" t="s">
        <v>276</v>
      </c>
      <c r="N445" s="136"/>
    </row>
    <row r="446" spans="1:14" ht="15">
      <c r="A446" s="4"/>
      <c r="B446" s="150" t="s">
        <v>0</v>
      </c>
      <c r="C446" s="147" t="s">
        <v>33</v>
      </c>
      <c r="D446" s="147"/>
      <c r="E446" s="151" t="s">
        <v>33</v>
      </c>
      <c r="F446" s="151" t="s">
        <v>33</v>
      </c>
      <c r="G446" s="151" t="s">
        <v>34</v>
      </c>
      <c r="H446" s="151" t="s">
        <v>35</v>
      </c>
      <c r="I446" s="210"/>
      <c r="J446" s="210"/>
      <c r="K446" s="210"/>
      <c r="L446" s="210"/>
      <c r="M446" s="222"/>
      <c r="N446" s="136"/>
    </row>
    <row r="447" spans="1:14" ht="14.25">
      <c r="A447" s="14">
        <v>1</v>
      </c>
      <c r="B447" s="9" t="s">
        <v>220</v>
      </c>
      <c r="C447" s="10">
        <v>150</v>
      </c>
      <c r="D447" s="10" t="s">
        <v>221</v>
      </c>
      <c r="E447" s="10">
        <v>52</v>
      </c>
      <c r="F447" s="10">
        <v>52</v>
      </c>
      <c r="G447" s="151">
        <f>Q37</f>
        <v>75</v>
      </c>
      <c r="H447" s="153">
        <f aca="true" t="shared" si="33" ref="H447:H454">G447*E447/1000</f>
        <v>3.9</v>
      </c>
      <c r="I447" s="153"/>
      <c r="J447" s="153"/>
      <c r="K447" s="153"/>
      <c r="L447" s="153"/>
      <c r="M447" s="199"/>
      <c r="N447" s="136"/>
    </row>
    <row r="448" spans="1:14" ht="14.25">
      <c r="A448" s="14"/>
      <c r="B448" s="9"/>
      <c r="C448" s="73"/>
      <c r="D448" s="10" t="s">
        <v>29</v>
      </c>
      <c r="E448" s="10">
        <v>6</v>
      </c>
      <c r="F448" s="10">
        <v>6</v>
      </c>
      <c r="G448" s="151">
        <f>Q11</f>
        <v>343</v>
      </c>
      <c r="H448" s="153">
        <f t="shared" si="33"/>
        <v>2.06</v>
      </c>
      <c r="I448" s="153">
        <v>8.55</v>
      </c>
      <c r="J448" s="153">
        <v>7.23</v>
      </c>
      <c r="K448" s="153">
        <v>41.17</v>
      </c>
      <c r="L448" s="153">
        <v>263.95</v>
      </c>
      <c r="M448" s="199">
        <v>744</v>
      </c>
      <c r="N448" s="136">
        <f>(I448+K448)*4+J448*9</f>
        <v>263.95</v>
      </c>
    </row>
    <row r="449" spans="1:14" ht="14.25">
      <c r="A449" s="14">
        <v>2</v>
      </c>
      <c r="B449" s="9" t="s">
        <v>222</v>
      </c>
      <c r="C449" s="73" t="s">
        <v>242</v>
      </c>
      <c r="D449" s="10" t="s">
        <v>159</v>
      </c>
      <c r="E449" s="10">
        <v>26</v>
      </c>
      <c r="F449" s="10">
        <v>25</v>
      </c>
      <c r="G449" s="151">
        <f>Q9</f>
        <v>193</v>
      </c>
      <c r="H449" s="153">
        <f t="shared" si="33"/>
        <v>5.02</v>
      </c>
      <c r="I449" s="153">
        <v>2.6</v>
      </c>
      <c r="J449" s="153">
        <v>3.48</v>
      </c>
      <c r="K449" s="153">
        <v>0.28</v>
      </c>
      <c r="L449" s="153">
        <v>42.84</v>
      </c>
      <c r="M449" s="199">
        <v>572</v>
      </c>
      <c r="N449" s="136">
        <f>(I449+K449)*4+J449*9</f>
        <v>42.84</v>
      </c>
    </row>
    <row r="450" spans="1:14" ht="14.25">
      <c r="A450" s="14"/>
      <c r="B450" s="9"/>
      <c r="C450" s="73"/>
      <c r="D450" s="10" t="s">
        <v>29</v>
      </c>
      <c r="E450" s="10">
        <v>2</v>
      </c>
      <c r="F450" s="10">
        <v>2</v>
      </c>
      <c r="G450" s="153">
        <f>Q11</f>
        <v>343</v>
      </c>
      <c r="H450" s="153">
        <f>G450*E450/1000</f>
        <v>0.69</v>
      </c>
      <c r="I450" s="153"/>
      <c r="J450" s="153"/>
      <c r="K450" s="153"/>
      <c r="L450" s="153"/>
      <c r="M450" s="199"/>
      <c r="N450" s="136"/>
    </row>
    <row r="451" spans="1:14" ht="14.25">
      <c r="A451" s="14"/>
      <c r="B451" s="9"/>
      <c r="C451" s="73"/>
      <c r="D451" s="10" t="s">
        <v>80</v>
      </c>
      <c r="E451" s="10">
        <v>2</v>
      </c>
      <c r="F451" s="10">
        <v>2</v>
      </c>
      <c r="G451" s="153">
        <f>Q36</f>
        <v>31</v>
      </c>
      <c r="H451" s="153">
        <f t="shared" si="33"/>
        <v>0.06</v>
      </c>
      <c r="I451" s="153"/>
      <c r="J451" s="153"/>
      <c r="K451" s="153"/>
      <c r="L451" s="153"/>
      <c r="M451" s="199"/>
      <c r="N451" s="136"/>
    </row>
    <row r="452" spans="1:14" ht="14.25">
      <c r="A452" s="14"/>
      <c r="B452" s="9"/>
      <c r="C452" s="73"/>
      <c r="D452" s="10" t="s">
        <v>19</v>
      </c>
      <c r="E452" s="10">
        <v>2</v>
      </c>
      <c r="F452" s="10">
        <v>2</v>
      </c>
      <c r="G452" s="153">
        <f>Q24</f>
        <v>80</v>
      </c>
      <c r="H452" s="153">
        <f t="shared" si="33"/>
        <v>0.16</v>
      </c>
      <c r="I452" s="153"/>
      <c r="J452" s="153"/>
      <c r="K452" s="153"/>
      <c r="L452" s="153"/>
      <c r="M452" s="199"/>
      <c r="N452" s="136"/>
    </row>
    <row r="453" spans="1:14" ht="14.25">
      <c r="A453" s="14"/>
      <c r="B453" s="9"/>
      <c r="C453" s="73"/>
      <c r="D453" s="10" t="s">
        <v>8</v>
      </c>
      <c r="E453" s="10">
        <v>6</v>
      </c>
      <c r="F453" s="10">
        <v>4</v>
      </c>
      <c r="G453" s="153">
        <f>Q19</f>
        <v>42</v>
      </c>
      <c r="H453" s="153">
        <f t="shared" si="33"/>
        <v>0.25</v>
      </c>
      <c r="I453" s="153"/>
      <c r="J453" s="153"/>
      <c r="K453" s="153"/>
      <c r="L453" s="153"/>
      <c r="M453" s="199"/>
      <c r="N453" s="136"/>
    </row>
    <row r="454" spans="1:14" ht="14.25">
      <c r="A454" s="14"/>
      <c r="B454" s="9"/>
      <c r="C454" s="73"/>
      <c r="D454" s="10" t="s">
        <v>6</v>
      </c>
      <c r="E454" s="10">
        <v>5</v>
      </c>
      <c r="F454" s="10">
        <v>3</v>
      </c>
      <c r="G454" s="153">
        <f>Q18</f>
        <v>33</v>
      </c>
      <c r="H454" s="153">
        <f t="shared" si="33"/>
        <v>0.17</v>
      </c>
      <c r="I454" s="153">
        <v>0.37</v>
      </c>
      <c r="J454" s="153">
        <v>1.61</v>
      </c>
      <c r="K454" s="153">
        <v>2.17</v>
      </c>
      <c r="L454" s="153">
        <v>24.65</v>
      </c>
      <c r="M454" s="199">
        <v>824</v>
      </c>
      <c r="N454" s="136">
        <f>(I454+K454)*4+J454*9</f>
        <v>24.65</v>
      </c>
    </row>
    <row r="455" spans="1:14" ht="14.25">
      <c r="A455" s="4">
        <v>3</v>
      </c>
      <c r="B455" s="155" t="s">
        <v>36</v>
      </c>
      <c r="C455" s="156">
        <v>30</v>
      </c>
      <c r="D455" s="151" t="s">
        <v>20</v>
      </c>
      <c r="E455" s="151">
        <v>30</v>
      </c>
      <c r="F455" s="151">
        <v>30</v>
      </c>
      <c r="G455" s="151">
        <f>Q56</f>
        <v>51</v>
      </c>
      <c r="H455" s="153">
        <f>E455*G455/1000</f>
        <v>1.53</v>
      </c>
      <c r="I455" s="153">
        <v>2.01</v>
      </c>
      <c r="J455" s="153">
        <v>0.21</v>
      </c>
      <c r="K455" s="153">
        <v>15.09</v>
      </c>
      <c r="L455" s="153">
        <v>70.29</v>
      </c>
      <c r="M455" s="199"/>
      <c r="N455" s="136">
        <f>(I455+K455)*4+J455*9</f>
        <v>70.29</v>
      </c>
    </row>
    <row r="456" spans="1:14" ht="14.25">
      <c r="A456" s="4">
        <v>4</v>
      </c>
      <c r="B456" s="169" t="s">
        <v>14</v>
      </c>
      <c r="C456" s="151">
        <v>200</v>
      </c>
      <c r="D456" s="151" t="s">
        <v>15</v>
      </c>
      <c r="E456" s="151">
        <v>1</v>
      </c>
      <c r="F456" s="151">
        <v>1</v>
      </c>
      <c r="G456" s="151">
        <f>Q54</f>
        <v>330</v>
      </c>
      <c r="H456" s="153">
        <f>E456*G456/1000</f>
        <v>0.33</v>
      </c>
      <c r="I456" s="153"/>
      <c r="J456" s="153"/>
      <c r="K456" s="153"/>
      <c r="L456" s="153"/>
      <c r="M456" s="199"/>
      <c r="N456" s="136"/>
    </row>
    <row r="457" spans="1:14" ht="14.25">
      <c r="A457" s="4"/>
      <c r="B457" s="151"/>
      <c r="C457" s="151"/>
      <c r="D457" s="151" t="s">
        <v>2</v>
      </c>
      <c r="E457" s="151">
        <v>15</v>
      </c>
      <c r="F457" s="151">
        <v>15</v>
      </c>
      <c r="G457" s="151">
        <f>Q46</f>
        <v>47</v>
      </c>
      <c r="H457" s="153">
        <f>E457*G457/1000</f>
        <v>0.71</v>
      </c>
      <c r="I457" s="153">
        <v>0</v>
      </c>
      <c r="J457" s="153">
        <v>0</v>
      </c>
      <c r="K457" s="153">
        <v>14.92</v>
      </c>
      <c r="L457" s="153">
        <v>59.68</v>
      </c>
      <c r="M457" s="199">
        <v>1009</v>
      </c>
      <c r="N457" s="136">
        <f>(I457+K457)*4+J457*9</f>
        <v>59.68</v>
      </c>
    </row>
    <row r="458" spans="1:14" ht="14.25">
      <c r="A458" s="4"/>
      <c r="B458" s="151"/>
      <c r="C458" s="151"/>
      <c r="D458" s="151" t="s">
        <v>204</v>
      </c>
      <c r="E458" s="151">
        <v>1</v>
      </c>
      <c r="F458" s="151">
        <v>1</v>
      </c>
      <c r="G458" s="151">
        <f>Q50</f>
        <v>15</v>
      </c>
      <c r="H458" s="153">
        <f>E458*G458/1000</f>
        <v>0.02</v>
      </c>
      <c r="I458" s="153"/>
      <c r="J458" s="153"/>
      <c r="K458" s="153"/>
      <c r="L458" s="153"/>
      <c r="M458" s="199"/>
      <c r="N458" s="136"/>
    </row>
    <row r="459" spans="1:14" ht="15">
      <c r="A459" s="4"/>
      <c r="B459" s="155"/>
      <c r="C459" s="151"/>
      <c r="D459" s="151"/>
      <c r="E459" s="151"/>
      <c r="F459" s="151"/>
      <c r="G459" s="151"/>
      <c r="H459" s="158">
        <f>H447+H448+H449+H450+H451+H452+H453+H454+H455+H456+H457+H458</f>
        <v>14.9</v>
      </c>
      <c r="I459" s="158">
        <f>SUM(I447:I458)</f>
        <v>13.53</v>
      </c>
      <c r="J459" s="158">
        <f>SUM(J447:J458)</f>
        <v>12.53</v>
      </c>
      <c r="K459" s="158">
        <f>SUM(K447:K458)</f>
        <v>73.63</v>
      </c>
      <c r="L459" s="158">
        <f>SUM(L447:L458)</f>
        <v>461.41</v>
      </c>
      <c r="M459" s="214"/>
      <c r="N459" s="136">
        <f>(I459+K459)*4+J459*9</f>
        <v>461.41</v>
      </c>
    </row>
    <row r="460" spans="1:14" ht="15">
      <c r="A460" s="4"/>
      <c r="B460" s="159" t="s">
        <v>5</v>
      </c>
      <c r="C460" s="147"/>
      <c r="D460" s="147"/>
      <c r="E460" s="151"/>
      <c r="F460" s="151"/>
      <c r="G460" s="151"/>
      <c r="H460" s="153"/>
      <c r="I460" s="153"/>
      <c r="J460" s="153"/>
      <c r="K460" s="153"/>
      <c r="L460" s="153"/>
      <c r="M460" s="199"/>
      <c r="N460" s="136"/>
    </row>
    <row r="461" spans="1:14" ht="16.5" customHeight="1">
      <c r="A461" s="4">
        <v>1</v>
      </c>
      <c r="B461" s="179" t="s">
        <v>148</v>
      </c>
      <c r="C461" s="180" t="s">
        <v>226</v>
      </c>
      <c r="D461" s="180" t="s">
        <v>16</v>
      </c>
      <c r="E461" s="151">
        <v>50</v>
      </c>
      <c r="F461" s="151">
        <v>40</v>
      </c>
      <c r="G461" s="151">
        <f>Q20</f>
        <v>32</v>
      </c>
      <c r="H461" s="153">
        <f aca="true" t="shared" si="34" ref="H461:H482">E461*G461/1000</f>
        <v>1.6</v>
      </c>
      <c r="I461" s="153"/>
      <c r="J461" s="153"/>
      <c r="K461" s="153"/>
      <c r="L461" s="153"/>
      <c r="M461" s="199"/>
      <c r="N461" s="136"/>
    </row>
    <row r="462" spans="1:14" ht="14.25">
      <c r="A462" s="4"/>
      <c r="B462" s="179" t="s">
        <v>149</v>
      </c>
      <c r="C462" s="180"/>
      <c r="D462" s="180" t="s">
        <v>18</v>
      </c>
      <c r="E462" s="151">
        <v>26</v>
      </c>
      <c r="F462" s="151">
        <v>20</v>
      </c>
      <c r="G462" s="151">
        <f>Q17</f>
        <v>32</v>
      </c>
      <c r="H462" s="153">
        <f t="shared" si="34"/>
        <v>0.83</v>
      </c>
      <c r="I462" s="153"/>
      <c r="J462" s="153"/>
      <c r="K462" s="153"/>
      <c r="L462" s="153"/>
      <c r="M462" s="199"/>
      <c r="N462" s="136"/>
    </row>
    <row r="463" spans="1:14" ht="14.25">
      <c r="A463" s="4"/>
      <c r="B463" s="181"/>
      <c r="C463" s="180"/>
      <c r="D463" s="180" t="s">
        <v>7</v>
      </c>
      <c r="E463" s="151">
        <v>34</v>
      </c>
      <c r="F463" s="151">
        <v>24</v>
      </c>
      <c r="G463" s="151">
        <f>Q16</f>
        <v>32</v>
      </c>
      <c r="H463" s="153">
        <f t="shared" si="34"/>
        <v>1.09</v>
      </c>
      <c r="I463" s="153"/>
      <c r="J463" s="153"/>
      <c r="K463" s="153"/>
      <c r="L463" s="153"/>
      <c r="M463" s="199"/>
      <c r="N463" s="136"/>
    </row>
    <row r="464" spans="1:14" ht="14.25">
      <c r="A464" s="4"/>
      <c r="B464" s="181"/>
      <c r="C464" s="180"/>
      <c r="D464" s="180" t="s">
        <v>8</v>
      </c>
      <c r="E464" s="151">
        <v>13</v>
      </c>
      <c r="F464" s="151">
        <v>10</v>
      </c>
      <c r="G464" s="151">
        <f>Q19</f>
        <v>42</v>
      </c>
      <c r="H464" s="153">
        <f t="shared" si="34"/>
        <v>0.55</v>
      </c>
      <c r="I464" s="153"/>
      <c r="J464" s="153"/>
      <c r="K464" s="153"/>
      <c r="L464" s="153"/>
      <c r="M464" s="199"/>
      <c r="N464" s="136"/>
    </row>
    <row r="465" spans="1:14" ht="14.25">
      <c r="A465" s="4"/>
      <c r="B465" s="181"/>
      <c r="C465" s="180"/>
      <c r="D465" s="180" t="s">
        <v>6</v>
      </c>
      <c r="E465" s="151">
        <v>12</v>
      </c>
      <c r="F465" s="151">
        <v>10</v>
      </c>
      <c r="G465" s="151">
        <f>Q18</f>
        <v>33</v>
      </c>
      <c r="H465" s="153">
        <f t="shared" si="34"/>
        <v>0.4</v>
      </c>
      <c r="I465" s="153"/>
      <c r="J465" s="153"/>
      <c r="K465" s="153"/>
      <c r="L465" s="153"/>
      <c r="M465" s="199"/>
      <c r="N465" s="136"/>
    </row>
    <row r="466" spans="1:14" ht="14.25">
      <c r="A466" s="4"/>
      <c r="B466" s="181"/>
      <c r="C466" s="180"/>
      <c r="D466" s="180" t="s">
        <v>28</v>
      </c>
      <c r="E466" s="151">
        <v>3</v>
      </c>
      <c r="F466" s="151">
        <v>3</v>
      </c>
      <c r="G466" s="151">
        <f>Q24</f>
        <v>80</v>
      </c>
      <c r="H466" s="153">
        <f t="shared" si="34"/>
        <v>0.24</v>
      </c>
      <c r="I466" s="153"/>
      <c r="J466" s="153"/>
      <c r="K466" s="153"/>
      <c r="L466" s="153"/>
      <c r="M466" s="199"/>
      <c r="N466" s="136"/>
    </row>
    <row r="467" spans="1:14" ht="14.25">
      <c r="A467" s="4"/>
      <c r="B467" s="181"/>
      <c r="C467" s="180"/>
      <c r="D467" s="180" t="s">
        <v>27</v>
      </c>
      <c r="E467" s="151">
        <v>5</v>
      </c>
      <c r="F467" s="151">
        <v>5</v>
      </c>
      <c r="G467" s="153">
        <f>Q33</f>
        <v>90</v>
      </c>
      <c r="H467" s="153">
        <f>E467*G467/1000</f>
        <v>0.45</v>
      </c>
      <c r="I467" s="153">
        <v>2.82</v>
      </c>
      <c r="J467" s="153">
        <v>5.22</v>
      </c>
      <c r="K467" s="153">
        <v>12.74</v>
      </c>
      <c r="L467" s="153">
        <v>109.22</v>
      </c>
      <c r="M467" s="199">
        <v>176</v>
      </c>
      <c r="N467" s="136">
        <f>(I467+K467)*4+J467*9</f>
        <v>109.22</v>
      </c>
    </row>
    <row r="468" spans="1:14" ht="14.25">
      <c r="A468" s="4"/>
      <c r="B468" s="181"/>
      <c r="C468" s="180"/>
      <c r="D468" s="180" t="s">
        <v>9</v>
      </c>
      <c r="E468" s="151">
        <v>10</v>
      </c>
      <c r="F468" s="151">
        <v>10</v>
      </c>
      <c r="G468" s="153">
        <f>Q12</f>
        <v>141</v>
      </c>
      <c r="H468" s="153">
        <f>E468*G468/1000</f>
        <v>1.41</v>
      </c>
      <c r="I468" s="153">
        <v>0.21</v>
      </c>
      <c r="J468" s="153">
        <v>2.82</v>
      </c>
      <c r="K468" s="153">
        <v>0.31</v>
      </c>
      <c r="L468" s="153">
        <v>27.46</v>
      </c>
      <c r="M468" s="199"/>
      <c r="N468" s="136">
        <f>(I468+K468)*4+J468*9</f>
        <v>27.46</v>
      </c>
    </row>
    <row r="469" spans="1:14" ht="15" customHeight="1">
      <c r="A469" s="4">
        <v>2</v>
      </c>
      <c r="B469" s="169" t="s">
        <v>129</v>
      </c>
      <c r="C469" s="151" t="s">
        <v>218</v>
      </c>
      <c r="D469" s="151" t="s">
        <v>17</v>
      </c>
      <c r="E469" s="151">
        <v>66</v>
      </c>
      <c r="F469" s="151">
        <v>48</v>
      </c>
      <c r="G469" s="153">
        <f>Q6</f>
        <v>297</v>
      </c>
      <c r="H469" s="153">
        <f>E469*G469/1000</f>
        <v>19.6</v>
      </c>
      <c r="I469" s="153"/>
      <c r="J469" s="153"/>
      <c r="K469" s="153"/>
      <c r="L469" s="153"/>
      <c r="M469" s="199"/>
      <c r="N469" s="136"/>
    </row>
    <row r="470" spans="1:14" ht="14.25">
      <c r="A470" s="4"/>
      <c r="B470" s="169"/>
      <c r="C470" s="151"/>
      <c r="D470" s="147" t="s">
        <v>20</v>
      </c>
      <c r="E470" s="151">
        <v>10</v>
      </c>
      <c r="F470" s="151">
        <v>10</v>
      </c>
      <c r="G470" s="151">
        <f>Q56</f>
        <v>51</v>
      </c>
      <c r="H470" s="153">
        <f t="shared" si="34"/>
        <v>0.51</v>
      </c>
      <c r="I470" s="153"/>
      <c r="J470" s="153"/>
      <c r="K470" s="153"/>
      <c r="L470" s="153"/>
      <c r="M470" s="199"/>
      <c r="N470" s="136"/>
    </row>
    <row r="471" spans="1:14" ht="14.25">
      <c r="A471" s="4"/>
      <c r="B471" s="169"/>
      <c r="C471" s="151"/>
      <c r="D471" s="147" t="s">
        <v>85</v>
      </c>
      <c r="E471" s="151">
        <v>11</v>
      </c>
      <c r="F471" s="151">
        <v>11</v>
      </c>
      <c r="G471" s="151">
        <f>Q56</f>
        <v>51</v>
      </c>
      <c r="H471" s="153">
        <f t="shared" si="34"/>
        <v>0.56</v>
      </c>
      <c r="I471" s="153"/>
      <c r="J471" s="153"/>
      <c r="K471" s="153"/>
      <c r="L471" s="153"/>
      <c r="M471" s="199"/>
      <c r="N471" s="136"/>
    </row>
    <row r="472" spans="1:14" ht="14.25">
      <c r="A472" s="4"/>
      <c r="B472" s="169"/>
      <c r="C472" s="151"/>
      <c r="D472" s="147" t="s">
        <v>6</v>
      </c>
      <c r="E472" s="151">
        <v>8</v>
      </c>
      <c r="F472" s="151">
        <v>6</v>
      </c>
      <c r="G472" s="151">
        <f>Q18</f>
        <v>33</v>
      </c>
      <c r="H472" s="153">
        <f t="shared" si="34"/>
        <v>0.26</v>
      </c>
      <c r="I472" s="153"/>
      <c r="J472" s="153"/>
      <c r="K472" s="153"/>
      <c r="L472" s="153"/>
      <c r="M472" s="199"/>
      <c r="N472" s="136"/>
    </row>
    <row r="473" spans="1:14" ht="14.25">
      <c r="A473" s="4"/>
      <c r="B473" s="169"/>
      <c r="C473" s="151"/>
      <c r="D473" s="147" t="s">
        <v>11</v>
      </c>
      <c r="E473" s="151">
        <v>0.1</v>
      </c>
      <c r="F473" s="151">
        <v>0.1</v>
      </c>
      <c r="G473" s="153">
        <f>Q5</f>
        <v>6.4</v>
      </c>
      <c r="H473" s="153">
        <f>E473*G473</f>
        <v>0.64</v>
      </c>
      <c r="I473" s="153"/>
      <c r="J473" s="153"/>
      <c r="K473" s="153"/>
      <c r="L473" s="153"/>
      <c r="M473" s="199"/>
      <c r="N473" s="136"/>
    </row>
    <row r="474" spans="1:14" ht="14.25">
      <c r="A474" s="4"/>
      <c r="B474" s="169"/>
      <c r="C474" s="151"/>
      <c r="D474" s="147" t="s">
        <v>27</v>
      </c>
      <c r="E474" s="151">
        <v>4</v>
      </c>
      <c r="F474" s="151">
        <v>4</v>
      </c>
      <c r="G474" s="151">
        <f>Q33</f>
        <v>90</v>
      </c>
      <c r="H474" s="153">
        <f t="shared" si="34"/>
        <v>0.36</v>
      </c>
      <c r="I474" s="153">
        <v>10.37</v>
      </c>
      <c r="J474" s="153">
        <v>8.18</v>
      </c>
      <c r="K474" s="153">
        <v>2.63</v>
      </c>
      <c r="L474" s="153">
        <v>125.62</v>
      </c>
      <c r="M474" s="199">
        <v>277</v>
      </c>
      <c r="N474" s="136">
        <f>(I474+K474)*4+J474*9</f>
        <v>125.62</v>
      </c>
    </row>
    <row r="475" spans="1:14" ht="14.25">
      <c r="A475" s="4"/>
      <c r="B475" s="169" t="s">
        <v>278</v>
      </c>
      <c r="C475" s="151"/>
      <c r="D475" s="147" t="s">
        <v>71</v>
      </c>
      <c r="E475" s="151">
        <v>2</v>
      </c>
      <c r="F475" s="151">
        <v>2</v>
      </c>
      <c r="G475" s="151">
        <f>Q11</f>
        <v>343</v>
      </c>
      <c r="H475" s="153">
        <f t="shared" si="34"/>
        <v>0.69</v>
      </c>
      <c r="I475" s="153"/>
      <c r="J475" s="153"/>
      <c r="K475" s="153"/>
      <c r="L475" s="153"/>
      <c r="M475" s="199"/>
      <c r="N475" s="136"/>
    </row>
    <row r="476" spans="1:14" ht="14.25">
      <c r="A476" s="4"/>
      <c r="B476" s="169"/>
      <c r="C476" s="151"/>
      <c r="D476" s="147" t="s">
        <v>80</v>
      </c>
      <c r="E476" s="151">
        <v>2</v>
      </c>
      <c r="F476" s="151">
        <v>2</v>
      </c>
      <c r="G476" s="151">
        <f>Q36</f>
        <v>31</v>
      </c>
      <c r="H476" s="153">
        <f t="shared" si="34"/>
        <v>0.06</v>
      </c>
      <c r="I476" s="153"/>
      <c r="J476" s="153"/>
      <c r="K476" s="153"/>
      <c r="L476" s="153"/>
      <c r="M476" s="199"/>
      <c r="N476" s="136"/>
    </row>
    <row r="477" spans="1:14" ht="14.25">
      <c r="A477" s="4"/>
      <c r="B477" s="169"/>
      <c r="C477" s="151"/>
      <c r="D477" s="147" t="s">
        <v>19</v>
      </c>
      <c r="E477" s="151">
        <v>2</v>
      </c>
      <c r="F477" s="151">
        <v>2</v>
      </c>
      <c r="G477" s="151">
        <f>Q24</f>
        <v>80</v>
      </c>
      <c r="H477" s="153">
        <f t="shared" si="34"/>
        <v>0.16</v>
      </c>
      <c r="I477" s="153"/>
      <c r="J477" s="153"/>
      <c r="K477" s="153"/>
      <c r="L477" s="153"/>
      <c r="M477" s="199"/>
      <c r="N477" s="136"/>
    </row>
    <row r="478" spans="1:14" ht="14.25">
      <c r="A478" s="4"/>
      <c r="B478" s="169"/>
      <c r="C478" s="151"/>
      <c r="D478" s="147" t="s">
        <v>8</v>
      </c>
      <c r="E478" s="151">
        <v>6</v>
      </c>
      <c r="F478" s="151">
        <v>4</v>
      </c>
      <c r="G478" s="151">
        <f>Q19</f>
        <v>42</v>
      </c>
      <c r="H478" s="153">
        <f t="shared" si="34"/>
        <v>0.25</v>
      </c>
      <c r="I478" s="153"/>
      <c r="J478" s="153"/>
      <c r="K478" s="153"/>
      <c r="L478" s="153"/>
      <c r="M478" s="199"/>
      <c r="N478" s="136"/>
    </row>
    <row r="479" spans="1:14" ht="14.25">
      <c r="A479" s="4"/>
      <c r="B479" s="169"/>
      <c r="C479" s="151"/>
      <c r="D479" s="147" t="s">
        <v>6</v>
      </c>
      <c r="E479" s="151">
        <v>4</v>
      </c>
      <c r="F479" s="151">
        <v>2</v>
      </c>
      <c r="G479" s="151">
        <f>Q18</f>
        <v>33</v>
      </c>
      <c r="H479" s="153">
        <f t="shared" si="34"/>
        <v>0.13</v>
      </c>
      <c r="I479" s="153">
        <v>0.37</v>
      </c>
      <c r="J479" s="153">
        <v>1.61</v>
      </c>
      <c r="K479" s="153">
        <v>2.17</v>
      </c>
      <c r="L479" s="153">
        <v>24.65</v>
      </c>
      <c r="M479" s="199">
        <v>824</v>
      </c>
      <c r="N479" s="136">
        <f>(I479+K479)*4+J479*9</f>
        <v>24.65</v>
      </c>
    </row>
    <row r="480" spans="1:14" ht="14.25">
      <c r="A480" s="4">
        <v>3</v>
      </c>
      <c r="B480" s="155" t="s">
        <v>274</v>
      </c>
      <c r="C480" s="151">
        <v>150</v>
      </c>
      <c r="D480" s="151" t="s">
        <v>1</v>
      </c>
      <c r="E480" s="163">
        <v>55</v>
      </c>
      <c r="F480" s="163">
        <v>55</v>
      </c>
      <c r="G480" s="163">
        <f>Q39</f>
        <v>54</v>
      </c>
      <c r="H480" s="153">
        <f t="shared" si="34"/>
        <v>2.97</v>
      </c>
      <c r="I480" s="153"/>
      <c r="J480" s="153"/>
      <c r="K480" s="153"/>
      <c r="L480" s="153"/>
      <c r="M480" s="199"/>
      <c r="N480" s="136"/>
    </row>
    <row r="481" spans="1:14" ht="14.25">
      <c r="A481" s="4"/>
      <c r="B481" s="167"/>
      <c r="C481" s="151"/>
      <c r="D481" s="151" t="s">
        <v>71</v>
      </c>
      <c r="E481" s="163">
        <v>6</v>
      </c>
      <c r="F481" s="163">
        <v>6</v>
      </c>
      <c r="G481" s="163">
        <f>Q11</f>
        <v>343</v>
      </c>
      <c r="H481" s="153">
        <f t="shared" si="34"/>
        <v>2.06</v>
      </c>
      <c r="I481" s="153">
        <v>3.84</v>
      </c>
      <c r="J481" s="153">
        <v>6.46</v>
      </c>
      <c r="K481" s="153">
        <v>38.63</v>
      </c>
      <c r="L481" s="153">
        <v>228.02</v>
      </c>
      <c r="M481" s="199"/>
      <c r="N481" s="136">
        <f>(I481+K481)*4+J481*9</f>
        <v>228.02</v>
      </c>
    </row>
    <row r="482" spans="1:14" ht="14.25">
      <c r="A482" s="4">
        <v>5</v>
      </c>
      <c r="B482" s="169" t="s">
        <v>36</v>
      </c>
      <c r="C482" s="151">
        <v>50</v>
      </c>
      <c r="D482" s="151" t="s">
        <v>20</v>
      </c>
      <c r="E482" s="163">
        <v>50</v>
      </c>
      <c r="F482" s="163">
        <v>50</v>
      </c>
      <c r="G482" s="163">
        <f>Q56</f>
        <v>51</v>
      </c>
      <c r="H482" s="153">
        <f t="shared" si="34"/>
        <v>2.55</v>
      </c>
      <c r="I482" s="153">
        <v>3.35</v>
      </c>
      <c r="J482" s="153">
        <v>0.35</v>
      </c>
      <c r="K482" s="153">
        <v>25.15</v>
      </c>
      <c r="L482" s="153">
        <v>117.15</v>
      </c>
      <c r="M482" s="199"/>
      <c r="N482" s="136">
        <f>(I482+K482)*4+J482*9</f>
        <v>117.15</v>
      </c>
    </row>
    <row r="483" spans="1:14" ht="14.25">
      <c r="A483" s="4">
        <v>6</v>
      </c>
      <c r="B483" s="155" t="s">
        <v>26</v>
      </c>
      <c r="C483" s="151">
        <v>200</v>
      </c>
      <c r="D483" s="151" t="s">
        <v>21</v>
      </c>
      <c r="E483" s="151">
        <v>15</v>
      </c>
      <c r="F483" s="151">
        <v>15</v>
      </c>
      <c r="G483" s="151">
        <f>Q29</f>
        <v>96</v>
      </c>
      <c r="H483" s="153">
        <f>G483*E483/1000</f>
        <v>1.44</v>
      </c>
      <c r="I483" s="153"/>
      <c r="J483" s="153"/>
      <c r="K483" s="153"/>
      <c r="L483" s="153"/>
      <c r="M483" s="199"/>
      <c r="N483" s="136"/>
    </row>
    <row r="484" spans="1:14" ht="14.25">
      <c r="A484" s="4"/>
      <c r="B484" s="155"/>
      <c r="C484" s="151"/>
      <c r="D484" s="151" t="s">
        <v>2</v>
      </c>
      <c r="E484" s="151">
        <v>15</v>
      </c>
      <c r="F484" s="151">
        <v>15</v>
      </c>
      <c r="G484" s="151">
        <f>Q46</f>
        <v>47</v>
      </c>
      <c r="H484" s="153">
        <f>G484*E484/1000</f>
        <v>0.71</v>
      </c>
      <c r="I484" s="153">
        <v>1.04</v>
      </c>
      <c r="J484" s="153">
        <v>0</v>
      </c>
      <c r="K484" s="153">
        <v>26.96</v>
      </c>
      <c r="L484" s="153">
        <v>112</v>
      </c>
      <c r="M484" s="199">
        <v>933</v>
      </c>
      <c r="N484" s="136">
        <f>(I484+K484)*4+J484*9</f>
        <v>112</v>
      </c>
    </row>
    <row r="485" spans="1:14" ht="14.25">
      <c r="A485" s="4"/>
      <c r="B485" s="155"/>
      <c r="C485" s="151"/>
      <c r="D485" s="151" t="s">
        <v>160</v>
      </c>
      <c r="E485" s="151">
        <v>0.0005</v>
      </c>
      <c r="F485" s="151">
        <v>0.0005</v>
      </c>
      <c r="G485" s="151"/>
      <c r="H485" s="153"/>
      <c r="I485" s="153"/>
      <c r="J485" s="153"/>
      <c r="K485" s="153"/>
      <c r="L485" s="153"/>
      <c r="M485" s="199"/>
      <c r="N485" s="136"/>
    </row>
    <row r="486" spans="1:14" ht="14.25">
      <c r="A486" s="4"/>
      <c r="B486" s="169"/>
      <c r="C486" s="151"/>
      <c r="D486" s="151" t="s">
        <v>204</v>
      </c>
      <c r="E486" s="163">
        <v>4.5</v>
      </c>
      <c r="F486" s="163">
        <v>4.5</v>
      </c>
      <c r="G486" s="163">
        <f>Q50</f>
        <v>15</v>
      </c>
      <c r="H486" s="153">
        <f>G486*E486/1000</f>
        <v>0.07</v>
      </c>
      <c r="I486" s="153"/>
      <c r="J486" s="153"/>
      <c r="K486" s="153"/>
      <c r="L486" s="153"/>
      <c r="M486" s="199"/>
      <c r="N486" s="136"/>
    </row>
    <row r="487" spans="1:14" ht="14.25">
      <c r="A487" s="4"/>
      <c r="B487" s="169"/>
      <c r="C487" s="151"/>
      <c r="D487" s="151" t="s">
        <v>147</v>
      </c>
      <c r="E487" s="163">
        <v>0.02</v>
      </c>
      <c r="F487" s="163">
        <v>0.02</v>
      </c>
      <c r="G487" s="163">
        <f>Q55</f>
        <v>373</v>
      </c>
      <c r="H487" s="153">
        <f>G487*E487/1000</f>
        <v>0.01</v>
      </c>
      <c r="I487" s="153"/>
      <c r="J487" s="153"/>
      <c r="K487" s="153"/>
      <c r="L487" s="153"/>
      <c r="M487" s="199"/>
      <c r="N487" s="136"/>
    </row>
    <row r="488" spans="1:14" ht="15">
      <c r="A488" s="4"/>
      <c r="B488" s="155"/>
      <c r="C488" s="151"/>
      <c r="D488" s="151"/>
      <c r="E488" s="205"/>
      <c r="F488" s="205"/>
      <c r="G488" s="163"/>
      <c r="H488" s="158">
        <f>SUM(H461:H487)</f>
        <v>39.6</v>
      </c>
      <c r="I488" s="158">
        <f>SUM(I461:I487)</f>
        <v>22</v>
      </c>
      <c r="J488" s="158">
        <f>SUM(J461:J487)</f>
        <v>24.64</v>
      </c>
      <c r="K488" s="158">
        <f>SUM(K461:K487)</f>
        <v>108.59</v>
      </c>
      <c r="L488" s="158">
        <f>SUM(L461:L487)</f>
        <v>744.12</v>
      </c>
      <c r="M488" s="214"/>
      <c r="N488" s="136">
        <f>(I488+K488)*4+J488*9</f>
        <v>744.12</v>
      </c>
    </row>
    <row r="489" spans="1:14" ht="15">
      <c r="A489" s="4"/>
      <c r="B489" s="150" t="s">
        <v>161</v>
      </c>
      <c r="C489" s="151"/>
      <c r="D489" s="151"/>
      <c r="E489" s="205"/>
      <c r="F489" s="205"/>
      <c r="G489" s="163"/>
      <c r="H489" s="166"/>
      <c r="I489" s="166"/>
      <c r="J489" s="166"/>
      <c r="K489" s="166"/>
      <c r="L489" s="166"/>
      <c r="M489" s="215"/>
      <c r="N489" s="136"/>
    </row>
    <row r="490" spans="1:14" ht="15">
      <c r="A490" s="4">
        <v>1</v>
      </c>
      <c r="B490" s="169" t="s">
        <v>214</v>
      </c>
      <c r="C490" s="151" t="s">
        <v>245</v>
      </c>
      <c r="D490" s="151" t="s">
        <v>80</v>
      </c>
      <c r="E490" s="151">
        <v>50</v>
      </c>
      <c r="F490" s="151">
        <v>50</v>
      </c>
      <c r="G490" s="163">
        <f>Q36</f>
        <v>31</v>
      </c>
      <c r="H490" s="153">
        <f>G490*E490/1000</f>
        <v>1.55</v>
      </c>
      <c r="I490" s="166"/>
      <c r="J490" s="166"/>
      <c r="K490" s="166"/>
      <c r="L490" s="166"/>
      <c r="M490" s="215"/>
      <c r="N490" s="136"/>
    </row>
    <row r="491" spans="1:14" ht="15">
      <c r="A491" s="4"/>
      <c r="B491" s="169" t="s">
        <v>215</v>
      </c>
      <c r="C491" s="151"/>
      <c r="D491" s="151" t="s">
        <v>10</v>
      </c>
      <c r="E491" s="151">
        <v>50</v>
      </c>
      <c r="F491" s="151">
        <v>50</v>
      </c>
      <c r="G491" s="163">
        <f>Q10</f>
        <v>47</v>
      </c>
      <c r="H491" s="153">
        <f aca="true" t="shared" si="35" ref="H491:H497">G491*E491/1000</f>
        <v>2.35</v>
      </c>
      <c r="I491" s="166"/>
      <c r="J491" s="166"/>
      <c r="K491" s="166"/>
      <c r="L491" s="166"/>
      <c r="M491" s="215"/>
      <c r="N491" s="136"/>
    </row>
    <row r="492" spans="1:14" ht="15">
      <c r="A492" s="4"/>
      <c r="B492" s="159"/>
      <c r="C492" s="151"/>
      <c r="D492" s="151" t="s">
        <v>2</v>
      </c>
      <c r="E492" s="151">
        <v>2.3</v>
      </c>
      <c r="F492" s="151">
        <v>2.3</v>
      </c>
      <c r="G492" s="163">
        <f>Q46</f>
        <v>47</v>
      </c>
      <c r="H492" s="153">
        <f t="shared" si="35"/>
        <v>0.11</v>
      </c>
      <c r="I492" s="166"/>
      <c r="J492" s="166"/>
      <c r="K492" s="166"/>
      <c r="L492" s="166"/>
      <c r="M492" s="215"/>
      <c r="N492" s="136"/>
    </row>
    <row r="493" spans="1:14" ht="15">
      <c r="A493" s="4"/>
      <c r="B493" s="159"/>
      <c r="C493" s="151"/>
      <c r="D493" s="151" t="s">
        <v>27</v>
      </c>
      <c r="E493" s="151">
        <v>5</v>
      </c>
      <c r="F493" s="151">
        <v>5</v>
      </c>
      <c r="G493" s="206">
        <f>Q33</f>
        <v>90</v>
      </c>
      <c r="H493" s="153">
        <f t="shared" si="35"/>
        <v>0.45</v>
      </c>
      <c r="I493" s="166"/>
      <c r="J493" s="166"/>
      <c r="K493" s="166"/>
      <c r="L493" s="166"/>
      <c r="M493" s="215"/>
      <c r="N493" s="136"/>
    </row>
    <row r="494" spans="1:14" ht="15">
      <c r="A494" s="4"/>
      <c r="B494" s="169"/>
      <c r="C494" s="151"/>
      <c r="D494" s="151" t="s">
        <v>11</v>
      </c>
      <c r="E494" s="151">
        <v>0.14</v>
      </c>
      <c r="F494" s="151">
        <v>0.14</v>
      </c>
      <c r="G494" s="168">
        <f>Q5</f>
        <v>6.4</v>
      </c>
      <c r="H494" s="153">
        <f>G494*E494</f>
        <v>0.9</v>
      </c>
      <c r="I494" s="166"/>
      <c r="J494" s="166"/>
      <c r="K494" s="166"/>
      <c r="L494" s="166"/>
      <c r="M494" s="215"/>
      <c r="N494" s="136"/>
    </row>
    <row r="495" spans="1:14" ht="14.25">
      <c r="A495" s="4"/>
      <c r="B495" s="169"/>
      <c r="C495" s="151"/>
      <c r="D495" s="151" t="s">
        <v>12</v>
      </c>
      <c r="E495" s="151">
        <v>0.6</v>
      </c>
      <c r="F495" s="151">
        <v>0.6</v>
      </c>
      <c r="G495" s="163">
        <f>Q49</f>
        <v>290</v>
      </c>
      <c r="H495" s="153">
        <f t="shared" si="35"/>
        <v>0.17</v>
      </c>
      <c r="I495" s="168">
        <v>7.88</v>
      </c>
      <c r="J495" s="168">
        <v>7.17</v>
      </c>
      <c r="K495" s="168">
        <v>11.1</v>
      </c>
      <c r="L495" s="168">
        <v>140.45</v>
      </c>
      <c r="M495" s="206">
        <v>1085</v>
      </c>
      <c r="N495" s="136">
        <f>(I495+K495)*4+J495*9</f>
        <v>140.45</v>
      </c>
    </row>
    <row r="496" spans="1:14" ht="14.25">
      <c r="A496" s="2"/>
      <c r="B496" s="169"/>
      <c r="C496" s="151"/>
      <c r="D496" s="151" t="s">
        <v>216</v>
      </c>
      <c r="E496" s="151">
        <v>20</v>
      </c>
      <c r="F496" s="151">
        <v>20</v>
      </c>
      <c r="G496" s="151">
        <f>Q31</f>
        <v>80</v>
      </c>
      <c r="H496" s="153">
        <f t="shared" si="35"/>
        <v>1.6</v>
      </c>
      <c r="I496" s="168">
        <v>0.06</v>
      </c>
      <c r="J496" s="168">
        <v>0</v>
      </c>
      <c r="K496" s="168">
        <v>12.04</v>
      </c>
      <c r="L496" s="168">
        <v>48.4</v>
      </c>
      <c r="M496" s="206"/>
      <c r="N496" s="136">
        <f>(I496+K496)*4+J496*9</f>
        <v>48.4</v>
      </c>
    </row>
    <row r="497" spans="1:14" ht="14.25">
      <c r="A497" s="4">
        <v>2</v>
      </c>
      <c r="B497" s="169" t="s">
        <v>253</v>
      </c>
      <c r="C497" s="151">
        <v>185</v>
      </c>
      <c r="D497" s="151" t="s">
        <v>252</v>
      </c>
      <c r="E497" s="151">
        <v>185</v>
      </c>
      <c r="F497" s="151">
        <v>185</v>
      </c>
      <c r="G497" s="151">
        <f>Q32</f>
        <v>42</v>
      </c>
      <c r="H497" s="153">
        <f t="shared" si="35"/>
        <v>7.77</v>
      </c>
      <c r="I497" s="168">
        <v>1</v>
      </c>
      <c r="J497" s="168">
        <v>0</v>
      </c>
      <c r="K497" s="168">
        <v>23.4</v>
      </c>
      <c r="L497" s="168">
        <v>97.6</v>
      </c>
      <c r="M497" s="199"/>
      <c r="N497" s="136">
        <f>(I497+K497)*4+J497*9</f>
        <v>97.6</v>
      </c>
    </row>
    <row r="498" spans="1:14" ht="15">
      <c r="A498" s="2"/>
      <c r="B498" s="161"/>
      <c r="C498" s="151"/>
      <c r="D498" s="151"/>
      <c r="E498" s="151"/>
      <c r="F498" s="151"/>
      <c r="G498" s="151"/>
      <c r="H498" s="158">
        <f>SUM(H490:H497)</f>
        <v>14.9</v>
      </c>
      <c r="I498" s="158">
        <f>SUM(I490:I497)</f>
        <v>8.94</v>
      </c>
      <c r="J498" s="158">
        <f>SUM(J490:J497)</f>
        <v>7.17</v>
      </c>
      <c r="K498" s="158">
        <f>SUM(K490:K497)</f>
        <v>46.54</v>
      </c>
      <c r="L498" s="158">
        <f>SUM(L490:L497)</f>
        <v>286.45</v>
      </c>
      <c r="M498" s="214"/>
      <c r="N498" s="136">
        <f>(I498+K498)*4+J498*9</f>
        <v>286.45</v>
      </c>
    </row>
    <row r="499" spans="1:14" ht="15">
      <c r="A499" s="235" t="s">
        <v>236</v>
      </c>
      <c r="B499" s="235"/>
      <c r="C499" s="235"/>
      <c r="D499" s="235"/>
      <c r="E499" s="235"/>
      <c r="F499" s="235"/>
      <c r="G499" s="235"/>
      <c r="H499" s="235"/>
      <c r="I499" s="158">
        <f>I459+I488+I498</f>
        <v>44.47</v>
      </c>
      <c r="J499" s="158">
        <f>J459+J488+J498</f>
        <v>44.34</v>
      </c>
      <c r="K499" s="158">
        <f>K459+K488+K498</f>
        <v>228.76</v>
      </c>
      <c r="L499" s="158">
        <f>L459+L488+L498</f>
        <v>1491.98</v>
      </c>
      <c r="M499" s="214"/>
      <c r="N499" s="136">
        <f>(I499+K499)*4+J499*9</f>
        <v>1491.98</v>
      </c>
    </row>
    <row r="500" spans="1:13" ht="14.25">
      <c r="A500" s="6"/>
      <c r="B500" s="207"/>
      <c r="C500" s="146"/>
      <c r="D500" s="146"/>
      <c r="E500" s="146"/>
      <c r="F500" s="146"/>
      <c r="G500" s="146"/>
      <c r="H500" s="190"/>
      <c r="I500" s="190"/>
      <c r="J500" s="190"/>
      <c r="K500" s="190"/>
      <c r="L500" s="190"/>
      <c r="M500" s="212"/>
    </row>
    <row r="501" spans="1:13" ht="14.25">
      <c r="A501" s="6"/>
      <c r="B501" s="207"/>
      <c r="C501" s="146"/>
      <c r="D501" s="146"/>
      <c r="E501" s="146"/>
      <c r="F501" s="146"/>
      <c r="G501" s="146"/>
      <c r="H501" s="190"/>
      <c r="I501" s="190"/>
      <c r="J501" s="190"/>
      <c r="K501" s="190"/>
      <c r="L501" s="190"/>
      <c r="M501" s="212"/>
    </row>
    <row r="502" spans="2:12" ht="14.25">
      <c r="B502" s="134" t="s">
        <v>68</v>
      </c>
      <c r="H502" s="208"/>
      <c r="I502" s="208"/>
      <c r="J502" s="208"/>
      <c r="K502" s="208"/>
      <c r="L502" s="208"/>
    </row>
    <row r="503" ht="14.25">
      <c r="B503" s="134" t="s">
        <v>123</v>
      </c>
    </row>
    <row r="504" spans="8:12" ht="14.25">
      <c r="H504" s="208"/>
      <c r="I504" s="208"/>
      <c r="J504" s="208"/>
      <c r="K504" s="208"/>
      <c r="L504" s="208"/>
    </row>
    <row r="505" ht="14.25">
      <c r="B505" s="146"/>
    </row>
    <row r="519" ht="14.25" customHeight="1"/>
    <row r="520" ht="14.25" customHeight="1"/>
    <row r="521" ht="14.25" customHeight="1"/>
  </sheetData>
  <sheetProtection/>
  <mergeCells count="23">
    <mergeCell ref="A499:H499"/>
    <mergeCell ref="A43:G43"/>
    <mergeCell ref="C209:C210"/>
    <mergeCell ref="D209:D210"/>
    <mergeCell ref="G209:G210"/>
    <mergeCell ref="A209:A210"/>
    <mergeCell ref="E209:E210"/>
    <mergeCell ref="M209:M210"/>
    <mergeCell ref="A442:H442"/>
    <mergeCell ref="A153:H153"/>
    <mergeCell ref="A204:H204"/>
    <mergeCell ref="A256:H256"/>
    <mergeCell ref="A305:H305"/>
    <mergeCell ref="A352:H352"/>
    <mergeCell ref="I209:I210"/>
    <mergeCell ref="J209:J210"/>
    <mergeCell ref="A396:H396"/>
    <mergeCell ref="L209:L210"/>
    <mergeCell ref="K209:K210"/>
    <mergeCell ref="A56:H56"/>
    <mergeCell ref="H209:H210"/>
    <mergeCell ref="F209:F210"/>
    <mergeCell ref="A105:H105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80" r:id="rId1"/>
  <rowBreaks count="9" manualBreakCount="9">
    <brk id="56" max="7" man="1"/>
    <brk id="107" max="255" man="1"/>
    <brk id="153" max="7" man="1"/>
    <brk id="204" max="255" man="1"/>
    <brk id="255" max="7" man="1"/>
    <brk id="305" max="7" man="1"/>
    <brk id="352" max="7" man="1"/>
    <brk id="396" max="7" man="1"/>
    <brk id="4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2"/>
  <sheetViews>
    <sheetView workbookViewId="0" topLeftCell="A52">
      <selection activeCell="K69" sqref="K69"/>
    </sheetView>
  </sheetViews>
  <sheetFormatPr defaultColWidth="9.00390625" defaultRowHeight="12.75"/>
  <cols>
    <col min="1" max="1" width="9.125" style="35" customWidth="1"/>
    <col min="2" max="2" width="29.875" style="35" customWidth="1"/>
    <col min="3" max="3" width="9.125" style="35" customWidth="1"/>
    <col min="4" max="4" width="11.125" style="35" customWidth="1"/>
    <col min="5" max="5" width="8.125" style="53" customWidth="1"/>
    <col min="6" max="6" width="8.125" style="35" customWidth="1"/>
    <col min="7" max="7" width="8.125" style="53" customWidth="1"/>
    <col min="8" max="8" width="8.125" style="35" customWidth="1"/>
    <col min="9" max="9" width="8.125" style="53" customWidth="1"/>
    <col min="10" max="10" width="8.125" style="35" customWidth="1"/>
    <col min="11" max="11" width="7.75390625" style="53" customWidth="1"/>
    <col min="12" max="12" width="7.75390625" style="35" customWidth="1"/>
    <col min="13" max="13" width="8.75390625" style="56" customWidth="1"/>
    <col min="14" max="14" width="8.75390625" style="35" customWidth="1"/>
    <col min="15" max="15" width="9.125" style="53" customWidth="1"/>
    <col min="16" max="16" width="9.125" style="35" customWidth="1"/>
    <col min="17" max="17" width="9.125" style="53" customWidth="1"/>
    <col min="18" max="18" width="9.125" style="35" customWidth="1"/>
    <col min="19" max="19" width="9.125" style="53" customWidth="1"/>
    <col min="20" max="20" width="9.125" style="35" customWidth="1"/>
    <col min="21" max="21" width="9.125" style="53" customWidth="1"/>
    <col min="22" max="22" width="9.125" style="35" customWidth="1"/>
    <col min="23" max="23" width="9.125" style="53" customWidth="1"/>
    <col min="24" max="24" width="9.125" style="35" customWidth="1"/>
    <col min="25" max="25" width="10.75390625" style="35" bestFit="1" customWidth="1"/>
    <col min="26" max="26" width="10.75390625" style="35" customWidth="1"/>
    <col min="27" max="16384" width="9.125" style="35" customWidth="1"/>
  </cols>
  <sheetData>
    <row r="1" spans="2:14" ht="12.75">
      <c r="B1" s="125" t="s">
        <v>0</v>
      </c>
      <c r="H1" s="124"/>
      <c r="J1" s="53"/>
      <c r="L1" s="53"/>
      <c r="M1" s="53"/>
      <c r="N1" s="53"/>
    </row>
    <row r="2" spans="1:26" ht="27" customHeight="1">
      <c r="A2" s="42" t="s">
        <v>3</v>
      </c>
      <c r="B2" s="42" t="s">
        <v>54</v>
      </c>
      <c r="C2" s="42" t="s">
        <v>55</v>
      </c>
      <c r="D2" s="42" t="s">
        <v>56</v>
      </c>
      <c r="E2" s="51">
        <v>1</v>
      </c>
      <c r="F2" s="42" t="s">
        <v>57</v>
      </c>
      <c r="G2" s="51">
        <v>2</v>
      </c>
      <c r="H2" s="42" t="s">
        <v>57</v>
      </c>
      <c r="I2" s="51">
        <v>3</v>
      </c>
      <c r="J2" s="42" t="s">
        <v>57</v>
      </c>
      <c r="K2" s="51">
        <v>4</v>
      </c>
      <c r="L2" s="42" t="s">
        <v>57</v>
      </c>
      <c r="M2" s="54">
        <v>5</v>
      </c>
      <c r="N2" s="42" t="s">
        <v>57</v>
      </c>
      <c r="O2" s="51">
        <v>1</v>
      </c>
      <c r="P2" s="42" t="s">
        <v>57</v>
      </c>
      <c r="Q2" s="51">
        <v>2</v>
      </c>
      <c r="R2" s="42" t="s">
        <v>57</v>
      </c>
      <c r="S2" s="51">
        <v>3</v>
      </c>
      <c r="T2" s="42" t="s">
        <v>57</v>
      </c>
      <c r="U2" s="51">
        <v>4</v>
      </c>
      <c r="V2" s="42" t="s">
        <v>57</v>
      </c>
      <c r="W2" s="51">
        <v>5</v>
      </c>
      <c r="X2" s="42" t="s">
        <v>57</v>
      </c>
      <c r="Y2" s="42" t="s">
        <v>59</v>
      </c>
      <c r="Z2" s="42" t="s">
        <v>57</v>
      </c>
    </row>
    <row r="3" spans="1:27" ht="15">
      <c r="A3" s="39">
        <v>1</v>
      </c>
      <c r="B3" s="37" t="str">
        <f>'Меню 4 кв 2020'!O5</f>
        <v>Яйцо (1 сорт)</v>
      </c>
      <c r="C3" s="38" t="str">
        <f>'Меню 4 кв 2020'!P5</f>
        <v>шт</v>
      </c>
      <c r="D3" s="59">
        <f>'Меню 4 кв 2020'!Q5</f>
        <v>6.4</v>
      </c>
      <c r="E3" s="52"/>
      <c r="F3" s="36">
        <f>E3*D3</f>
        <v>0</v>
      </c>
      <c r="G3" s="52"/>
      <c r="H3" s="36">
        <f>G3*D3</f>
        <v>0</v>
      </c>
      <c r="I3" s="52">
        <v>1</v>
      </c>
      <c r="J3" s="36">
        <f>I3*D3</f>
        <v>6.4</v>
      </c>
      <c r="K3" s="52"/>
      <c r="L3" s="36">
        <f>K3*D3</f>
        <v>0</v>
      </c>
      <c r="M3" s="55">
        <v>0.1</v>
      </c>
      <c r="N3" s="36">
        <f>D3*M3</f>
        <v>0.64</v>
      </c>
      <c r="O3" s="52"/>
      <c r="P3" s="36">
        <f>O3*D3</f>
        <v>0</v>
      </c>
      <c r="Q3" s="52">
        <v>0.11</v>
      </c>
      <c r="R3" s="36">
        <f>D3*Q3</f>
        <v>0.7</v>
      </c>
      <c r="S3" s="52">
        <v>1</v>
      </c>
      <c r="T3" s="36">
        <f>D3*S3</f>
        <v>6.4</v>
      </c>
      <c r="U3" s="52"/>
      <c r="V3" s="36">
        <f>U3*D3</f>
        <v>0</v>
      </c>
      <c r="W3" s="52"/>
      <c r="X3" s="36">
        <f>D3*W3</f>
        <v>0</v>
      </c>
      <c r="Y3" s="43">
        <f>(E3+G3+I3+K3+M3+O3+Q3+S3+U3+W3)</f>
        <v>2.21</v>
      </c>
      <c r="Z3" s="36">
        <f>Y3*D3</f>
        <v>14.14</v>
      </c>
      <c r="AA3" s="35">
        <f>Y3*6</f>
        <v>13.26</v>
      </c>
    </row>
    <row r="4" spans="1:27" ht="15">
      <c r="A4" s="39">
        <v>2</v>
      </c>
      <c r="B4" s="37" t="str">
        <f>'Меню 4 кв 2020'!O6</f>
        <v>Мясо говядины (1категории)</v>
      </c>
      <c r="C4" s="38" t="str">
        <f>'Меню 4 кв 2020'!P6</f>
        <v>кг</v>
      </c>
      <c r="D4" s="59">
        <f>'Меню 4 кв 2020'!Q6</f>
        <v>297</v>
      </c>
      <c r="E4" s="52"/>
      <c r="F4" s="36">
        <f aca="true" t="shared" si="0" ref="F4:F60">D4*E4/1000</f>
        <v>0</v>
      </c>
      <c r="G4" s="52"/>
      <c r="H4" s="36">
        <f>G4*D4/1000</f>
        <v>0</v>
      </c>
      <c r="I4" s="52"/>
      <c r="J4" s="36">
        <f>I4*D4/1000</f>
        <v>0</v>
      </c>
      <c r="K4" s="52"/>
      <c r="L4" s="36">
        <f>K4*D4/1000</f>
        <v>0</v>
      </c>
      <c r="M4" s="55"/>
      <c r="N4" s="36">
        <f>D4*M4/1000</f>
        <v>0</v>
      </c>
      <c r="O4" s="52"/>
      <c r="P4" s="36">
        <f aca="true" t="shared" si="1" ref="P4:P60">D4*O4/1000</f>
        <v>0</v>
      </c>
      <c r="Q4" s="52"/>
      <c r="R4" s="36">
        <f aca="true" t="shared" si="2" ref="R4:R60">D4*Q4/1000</f>
        <v>0</v>
      </c>
      <c r="S4" s="52"/>
      <c r="T4" s="36">
        <f aca="true" t="shared" si="3" ref="T4:T60">D4*S4/1000</f>
        <v>0</v>
      </c>
      <c r="U4" s="52"/>
      <c r="V4" s="36">
        <f aca="true" t="shared" si="4" ref="V4:V60">U4*D4/1000</f>
        <v>0</v>
      </c>
      <c r="W4" s="52"/>
      <c r="X4" s="36">
        <f aca="true" t="shared" si="5" ref="X4:X60">D4*W4/1000</f>
        <v>0</v>
      </c>
      <c r="Y4" s="43">
        <f aca="true" t="shared" si="6" ref="Y4:Y61">(E4+G4+I4+K4+M4+O4+Q4+S4+U4+W4)</f>
        <v>0</v>
      </c>
      <c r="Z4" s="36">
        <f aca="true" t="shared" si="7" ref="Z4:Z35">Y4*D4/1000</f>
        <v>0</v>
      </c>
      <c r="AA4" s="35">
        <f aca="true" t="shared" si="8" ref="AA4:AA60">Y4*6</f>
        <v>0</v>
      </c>
    </row>
    <row r="5" spans="1:27" ht="15">
      <c r="A5" s="39">
        <v>3</v>
      </c>
      <c r="B5" s="37" t="str">
        <f>'Меню 4 кв 2020'!O7</f>
        <v>Мясо птицы (1 категории)</v>
      </c>
      <c r="C5" s="38" t="str">
        <f>'Меню 4 кв 2020'!P7</f>
        <v>кг</v>
      </c>
      <c r="D5" s="59">
        <f>'Меню 4 кв 2020'!Q7</f>
        <v>183</v>
      </c>
      <c r="E5" s="52"/>
      <c r="F5" s="36">
        <f t="shared" si="0"/>
        <v>0</v>
      </c>
      <c r="G5" s="52"/>
      <c r="H5" s="36">
        <f aca="true" t="shared" si="9" ref="H5:H60">G5*D5/1000</f>
        <v>0</v>
      </c>
      <c r="I5" s="52"/>
      <c r="J5" s="36">
        <f aca="true" t="shared" si="10" ref="J5:J58">I5*D5/1000</f>
        <v>0</v>
      </c>
      <c r="K5" s="52"/>
      <c r="L5" s="36">
        <f aca="true" t="shared" si="11" ref="L5:L60">K5*D5/1000</f>
        <v>0</v>
      </c>
      <c r="M5" s="55"/>
      <c r="N5" s="36">
        <f aca="true" t="shared" si="12" ref="N5:N60">D5*M5/1000</f>
        <v>0</v>
      </c>
      <c r="O5" s="52"/>
      <c r="P5" s="36">
        <f t="shared" si="1"/>
        <v>0</v>
      </c>
      <c r="Q5" s="52"/>
      <c r="R5" s="36">
        <f t="shared" si="2"/>
        <v>0</v>
      </c>
      <c r="S5" s="52"/>
      <c r="T5" s="36">
        <f t="shared" si="3"/>
        <v>0</v>
      </c>
      <c r="U5" s="52"/>
      <c r="V5" s="36">
        <f t="shared" si="4"/>
        <v>0</v>
      </c>
      <c r="W5" s="52"/>
      <c r="X5" s="36">
        <f t="shared" si="5"/>
        <v>0</v>
      </c>
      <c r="Y5" s="43">
        <f t="shared" si="6"/>
        <v>0</v>
      </c>
      <c r="Z5" s="36">
        <f t="shared" si="7"/>
        <v>0</v>
      </c>
      <c r="AA5" s="35">
        <f t="shared" si="8"/>
        <v>0</v>
      </c>
    </row>
    <row r="6" spans="1:27" ht="17.25" customHeight="1">
      <c r="A6" s="39">
        <v>4</v>
      </c>
      <c r="B6" s="37" t="str">
        <f>'Меню 4 кв 2020'!O8</f>
        <v>Сосиски говяжьи (высший сорт)</v>
      </c>
      <c r="C6" s="38" t="str">
        <f>'Меню 4 кв 2020'!P8</f>
        <v>кг</v>
      </c>
      <c r="D6" s="59">
        <f>'Меню 4 кв 2020'!Q8</f>
        <v>200</v>
      </c>
      <c r="E6" s="52"/>
      <c r="F6" s="36">
        <f t="shared" si="0"/>
        <v>0</v>
      </c>
      <c r="G6" s="52"/>
      <c r="H6" s="36">
        <f t="shared" si="9"/>
        <v>0</v>
      </c>
      <c r="I6" s="52"/>
      <c r="J6" s="36">
        <f t="shared" si="10"/>
        <v>0</v>
      </c>
      <c r="K6" s="52"/>
      <c r="L6" s="36">
        <f t="shared" si="11"/>
        <v>0</v>
      </c>
      <c r="M6" s="55">
        <v>27</v>
      </c>
      <c r="N6" s="36">
        <f t="shared" si="12"/>
        <v>5.4</v>
      </c>
      <c r="O6" s="52"/>
      <c r="P6" s="36">
        <f t="shared" si="1"/>
        <v>0</v>
      </c>
      <c r="Q6" s="52"/>
      <c r="R6" s="36">
        <f t="shared" si="2"/>
        <v>0</v>
      </c>
      <c r="S6" s="52"/>
      <c r="T6" s="36">
        <f t="shared" si="3"/>
        <v>0</v>
      </c>
      <c r="U6" s="52"/>
      <c r="V6" s="36">
        <f t="shared" si="4"/>
        <v>0</v>
      </c>
      <c r="W6" s="52"/>
      <c r="X6" s="36">
        <f t="shared" si="5"/>
        <v>0</v>
      </c>
      <c r="Y6" s="43">
        <f t="shared" si="6"/>
        <v>27</v>
      </c>
      <c r="Z6" s="36">
        <f t="shared" si="7"/>
        <v>5.4</v>
      </c>
      <c r="AA6" s="35">
        <f t="shared" si="8"/>
        <v>162</v>
      </c>
    </row>
    <row r="7" spans="1:27" ht="30">
      <c r="A7" s="39">
        <v>5</v>
      </c>
      <c r="B7" s="37" t="str">
        <f>'Меню 4 кв 2020'!O9</f>
        <v>Колбасы вареные для детского питания в/с</v>
      </c>
      <c r="C7" s="38" t="str">
        <f>'Меню 4 кв 2020'!P9</f>
        <v>кг</v>
      </c>
      <c r="D7" s="59">
        <f>'Меню 4 кв 2020'!Q9</f>
        <v>193</v>
      </c>
      <c r="E7" s="52"/>
      <c r="F7" s="36">
        <f t="shared" si="0"/>
        <v>0</v>
      </c>
      <c r="G7" s="52"/>
      <c r="H7" s="36">
        <f t="shared" si="9"/>
        <v>0</v>
      </c>
      <c r="I7" s="52"/>
      <c r="J7" s="36">
        <f t="shared" si="10"/>
        <v>0</v>
      </c>
      <c r="K7" s="52"/>
      <c r="L7" s="36">
        <f t="shared" si="11"/>
        <v>0</v>
      </c>
      <c r="M7" s="55"/>
      <c r="N7" s="36">
        <f t="shared" si="12"/>
        <v>0</v>
      </c>
      <c r="O7" s="52"/>
      <c r="P7" s="36">
        <f t="shared" si="1"/>
        <v>0</v>
      </c>
      <c r="Q7" s="52"/>
      <c r="R7" s="36">
        <f t="shared" si="2"/>
        <v>0</v>
      </c>
      <c r="S7" s="52"/>
      <c r="T7" s="36">
        <f t="shared" si="3"/>
        <v>0</v>
      </c>
      <c r="U7" s="52"/>
      <c r="V7" s="36">
        <f t="shared" si="4"/>
        <v>0</v>
      </c>
      <c r="W7" s="52">
        <v>26</v>
      </c>
      <c r="X7" s="36">
        <f t="shared" si="5"/>
        <v>5.02</v>
      </c>
      <c r="Y7" s="43">
        <f t="shared" si="6"/>
        <v>26</v>
      </c>
      <c r="Z7" s="36">
        <f t="shared" si="7"/>
        <v>5.02</v>
      </c>
      <c r="AA7" s="35">
        <f t="shared" si="8"/>
        <v>156</v>
      </c>
    </row>
    <row r="8" spans="1:27" ht="14.25" customHeight="1">
      <c r="A8" s="39">
        <v>6</v>
      </c>
      <c r="B8" s="37" t="str">
        <f>'Меню 4 кв 2020'!O10</f>
        <v>Молоко пастеризованное (2,5%)</v>
      </c>
      <c r="C8" s="38" t="str">
        <f>'Меню 4 кв 2020'!P10</f>
        <v>л</v>
      </c>
      <c r="D8" s="59">
        <f>'Меню 4 кв 2020'!Q10</f>
        <v>47</v>
      </c>
      <c r="E8" s="52"/>
      <c r="F8" s="36">
        <f t="shared" si="0"/>
        <v>0</v>
      </c>
      <c r="G8" s="52">
        <v>134</v>
      </c>
      <c r="H8" s="36">
        <f t="shared" si="9"/>
        <v>6.3</v>
      </c>
      <c r="I8" s="52">
        <v>15</v>
      </c>
      <c r="J8" s="36">
        <f t="shared" si="10"/>
        <v>0.71</v>
      </c>
      <c r="K8" s="52">
        <v>127</v>
      </c>
      <c r="L8" s="36">
        <f t="shared" si="11"/>
        <v>5.97</v>
      </c>
      <c r="M8" s="55"/>
      <c r="N8" s="36">
        <f t="shared" si="12"/>
        <v>0</v>
      </c>
      <c r="O8" s="52">
        <v>80</v>
      </c>
      <c r="P8" s="36">
        <f t="shared" si="1"/>
        <v>3.76</v>
      </c>
      <c r="Q8" s="52"/>
      <c r="R8" s="36">
        <f t="shared" si="2"/>
        <v>0</v>
      </c>
      <c r="S8" s="52">
        <v>15</v>
      </c>
      <c r="T8" s="36">
        <f t="shared" si="3"/>
        <v>0.71</v>
      </c>
      <c r="U8" s="52">
        <v>96</v>
      </c>
      <c r="V8" s="36">
        <f t="shared" si="4"/>
        <v>4.51</v>
      </c>
      <c r="W8" s="52"/>
      <c r="X8" s="36">
        <f t="shared" si="5"/>
        <v>0</v>
      </c>
      <c r="Y8" s="43">
        <f t="shared" si="6"/>
        <v>467</v>
      </c>
      <c r="Z8" s="36">
        <f t="shared" si="7"/>
        <v>21.95</v>
      </c>
      <c r="AA8" s="35">
        <f t="shared" si="8"/>
        <v>2802</v>
      </c>
    </row>
    <row r="9" spans="1:27" ht="15">
      <c r="A9" s="39">
        <v>7</v>
      </c>
      <c r="B9" s="37" t="str">
        <f>'Меню 4 кв 2020'!O11</f>
        <v>Масло сливочное (72,5%)</v>
      </c>
      <c r="C9" s="38" t="str">
        <f>'Меню 4 кв 2020'!P11</f>
        <v>кг</v>
      </c>
      <c r="D9" s="59">
        <f>'Меню 4 кв 2020'!Q11</f>
        <v>343</v>
      </c>
      <c r="E9" s="52">
        <v>8</v>
      </c>
      <c r="F9" s="36">
        <f t="shared" si="0"/>
        <v>2.74</v>
      </c>
      <c r="G9" s="52">
        <v>14</v>
      </c>
      <c r="H9" s="36">
        <v>4.81</v>
      </c>
      <c r="I9" s="52">
        <v>15</v>
      </c>
      <c r="J9" s="36">
        <f t="shared" si="10"/>
        <v>5.15</v>
      </c>
      <c r="K9" s="52">
        <v>14</v>
      </c>
      <c r="L9" s="36">
        <v>4.81</v>
      </c>
      <c r="M9" s="55"/>
      <c r="N9" s="36">
        <f t="shared" si="12"/>
        <v>0</v>
      </c>
      <c r="O9" s="52">
        <v>8</v>
      </c>
      <c r="P9" s="36">
        <f t="shared" si="1"/>
        <v>2.74</v>
      </c>
      <c r="Q9" s="52">
        <v>2</v>
      </c>
      <c r="R9" s="36">
        <f t="shared" si="2"/>
        <v>0.69</v>
      </c>
      <c r="S9" s="52">
        <v>5</v>
      </c>
      <c r="T9" s="36">
        <f t="shared" si="3"/>
        <v>1.72</v>
      </c>
      <c r="U9" s="52">
        <v>6</v>
      </c>
      <c r="V9" s="36">
        <f t="shared" si="4"/>
        <v>2.06</v>
      </c>
      <c r="W9" s="52">
        <v>8</v>
      </c>
      <c r="X9" s="36">
        <v>2.75</v>
      </c>
      <c r="Y9" s="43">
        <f t="shared" si="6"/>
        <v>80</v>
      </c>
      <c r="Z9" s="36">
        <f t="shared" si="7"/>
        <v>27.44</v>
      </c>
      <c r="AA9" s="35">
        <f t="shared" si="8"/>
        <v>480</v>
      </c>
    </row>
    <row r="10" spans="1:27" ht="15">
      <c r="A10" s="39">
        <v>8</v>
      </c>
      <c r="B10" s="37" t="str">
        <f>'Меню 4 кв 2020'!O12</f>
        <v>Сметана (15 %)</v>
      </c>
      <c r="C10" s="38" t="str">
        <f>'Меню 4 кв 2020'!P12</f>
        <v>кг</v>
      </c>
      <c r="D10" s="59">
        <f>'Меню 4 кв 2020'!Q12</f>
        <v>141</v>
      </c>
      <c r="E10" s="52"/>
      <c r="F10" s="36">
        <f t="shared" si="0"/>
        <v>0</v>
      </c>
      <c r="G10" s="52"/>
      <c r="H10" s="36">
        <f t="shared" si="9"/>
        <v>0</v>
      </c>
      <c r="I10" s="52"/>
      <c r="J10" s="36">
        <f t="shared" si="10"/>
        <v>0</v>
      </c>
      <c r="K10" s="52"/>
      <c r="L10" s="36">
        <f t="shared" si="11"/>
        <v>0</v>
      </c>
      <c r="M10" s="55">
        <v>10</v>
      </c>
      <c r="N10" s="36">
        <f t="shared" si="12"/>
        <v>1.41</v>
      </c>
      <c r="O10" s="52"/>
      <c r="P10" s="36">
        <f t="shared" si="1"/>
        <v>0</v>
      </c>
      <c r="Q10" s="52">
        <v>3</v>
      </c>
      <c r="R10" s="36">
        <f t="shared" si="2"/>
        <v>0.42</v>
      </c>
      <c r="S10" s="52"/>
      <c r="T10" s="36">
        <f t="shared" si="3"/>
        <v>0</v>
      </c>
      <c r="U10" s="52"/>
      <c r="V10" s="36">
        <f t="shared" si="4"/>
        <v>0</v>
      </c>
      <c r="W10" s="52"/>
      <c r="X10" s="36">
        <f t="shared" si="5"/>
        <v>0</v>
      </c>
      <c r="Y10" s="43">
        <f t="shared" si="6"/>
        <v>13</v>
      </c>
      <c r="Z10" s="36">
        <f t="shared" si="7"/>
        <v>1.83</v>
      </c>
      <c r="AA10" s="35">
        <f t="shared" si="8"/>
        <v>78</v>
      </c>
    </row>
    <row r="11" spans="1:27" ht="15">
      <c r="A11" s="39">
        <v>9</v>
      </c>
      <c r="B11" s="37" t="str">
        <f>'Меню 4 кв 2020'!O13</f>
        <v>Творог (5%)</v>
      </c>
      <c r="C11" s="38" t="str">
        <f>'Меню 4 кв 2020'!P13</f>
        <v>кг</v>
      </c>
      <c r="D11" s="59">
        <f>'Меню 4 кв 2020'!Q13</f>
        <v>167</v>
      </c>
      <c r="E11" s="52"/>
      <c r="F11" s="36">
        <f t="shared" si="0"/>
        <v>0</v>
      </c>
      <c r="G11" s="52"/>
      <c r="H11" s="36">
        <f t="shared" si="9"/>
        <v>0</v>
      </c>
      <c r="I11" s="52"/>
      <c r="J11" s="36">
        <f t="shared" si="10"/>
        <v>0</v>
      </c>
      <c r="K11" s="52"/>
      <c r="L11" s="36">
        <f t="shared" si="11"/>
        <v>0</v>
      </c>
      <c r="M11" s="55"/>
      <c r="N11" s="36">
        <f t="shared" si="12"/>
        <v>0</v>
      </c>
      <c r="O11" s="52"/>
      <c r="P11" s="36">
        <f t="shared" si="1"/>
        <v>0</v>
      </c>
      <c r="Q11" s="52">
        <v>23</v>
      </c>
      <c r="R11" s="36">
        <f t="shared" si="2"/>
        <v>3.84</v>
      </c>
      <c r="S11" s="52"/>
      <c r="T11" s="36">
        <f t="shared" si="3"/>
        <v>0</v>
      </c>
      <c r="U11" s="52"/>
      <c r="V11" s="36">
        <f t="shared" si="4"/>
        <v>0</v>
      </c>
      <c r="W11" s="52"/>
      <c r="X11" s="36">
        <f t="shared" si="5"/>
        <v>0</v>
      </c>
      <c r="Y11" s="43">
        <f t="shared" si="6"/>
        <v>23</v>
      </c>
      <c r="Z11" s="36">
        <f t="shared" si="7"/>
        <v>3.84</v>
      </c>
      <c r="AA11" s="35">
        <f t="shared" si="8"/>
        <v>138</v>
      </c>
    </row>
    <row r="12" spans="1:27" ht="15">
      <c r="A12" s="39">
        <v>10</v>
      </c>
      <c r="B12" s="37" t="str">
        <f>'Меню 4 кв 2020'!O14</f>
        <v>Сыр твердый (45%)</v>
      </c>
      <c r="C12" s="38" t="str">
        <f>'Меню 4 кв 2020'!P14</f>
        <v>кг</v>
      </c>
      <c r="D12" s="59">
        <f>'Меню 4 кв 2020'!Q14</f>
        <v>393</v>
      </c>
      <c r="E12" s="52">
        <v>17.5</v>
      </c>
      <c r="F12" s="36">
        <f t="shared" si="0"/>
        <v>6.88</v>
      </c>
      <c r="G12" s="52"/>
      <c r="H12" s="36">
        <f t="shared" si="9"/>
        <v>0</v>
      </c>
      <c r="I12" s="52"/>
      <c r="J12" s="36">
        <f t="shared" si="10"/>
        <v>0</v>
      </c>
      <c r="K12" s="52"/>
      <c r="L12" s="36">
        <f t="shared" si="11"/>
        <v>0</v>
      </c>
      <c r="M12" s="55">
        <v>10.4</v>
      </c>
      <c r="N12" s="36">
        <f t="shared" si="12"/>
        <v>4.09</v>
      </c>
      <c r="O12" s="52"/>
      <c r="P12" s="36">
        <f t="shared" si="1"/>
        <v>0</v>
      </c>
      <c r="Q12" s="52"/>
      <c r="R12" s="36">
        <f t="shared" si="2"/>
        <v>0</v>
      </c>
      <c r="S12" s="52">
        <v>8.2</v>
      </c>
      <c r="T12" s="36">
        <f t="shared" si="3"/>
        <v>3.22</v>
      </c>
      <c r="U12" s="52"/>
      <c r="V12" s="36">
        <f t="shared" si="4"/>
        <v>0</v>
      </c>
      <c r="W12" s="52"/>
      <c r="X12" s="36">
        <f t="shared" si="5"/>
        <v>0</v>
      </c>
      <c r="Y12" s="43">
        <f t="shared" si="6"/>
        <v>36.1</v>
      </c>
      <c r="Z12" s="36">
        <f t="shared" si="7"/>
        <v>14.19</v>
      </c>
      <c r="AA12" s="35">
        <f t="shared" si="8"/>
        <v>216.6</v>
      </c>
    </row>
    <row r="13" spans="1:27" ht="30">
      <c r="A13" s="39">
        <v>11</v>
      </c>
      <c r="B13" s="37" t="str">
        <f>'Меню 4 кв 2020'!O15</f>
        <v>Молоко сгущенное цельное с сахаром(8,5%)</v>
      </c>
      <c r="C13" s="38" t="str">
        <f>'Меню 4 кв 2020'!P15</f>
        <v>кг</v>
      </c>
      <c r="D13" s="59">
        <f>'Меню 4 кв 2020'!Q15</f>
        <v>160</v>
      </c>
      <c r="E13" s="52"/>
      <c r="F13" s="36">
        <f t="shared" si="0"/>
        <v>0</v>
      </c>
      <c r="G13" s="52"/>
      <c r="H13" s="36">
        <f t="shared" si="9"/>
        <v>0</v>
      </c>
      <c r="I13" s="52"/>
      <c r="J13" s="36">
        <f t="shared" si="10"/>
        <v>0</v>
      </c>
      <c r="K13" s="52"/>
      <c r="L13" s="36">
        <f t="shared" si="11"/>
        <v>0</v>
      </c>
      <c r="M13" s="55"/>
      <c r="N13" s="36">
        <f t="shared" si="12"/>
        <v>0</v>
      </c>
      <c r="O13" s="52"/>
      <c r="P13" s="36">
        <f t="shared" si="1"/>
        <v>0</v>
      </c>
      <c r="Q13" s="52">
        <v>25</v>
      </c>
      <c r="R13" s="36">
        <f t="shared" si="2"/>
        <v>4</v>
      </c>
      <c r="S13" s="52"/>
      <c r="T13" s="36">
        <f t="shared" si="3"/>
        <v>0</v>
      </c>
      <c r="U13" s="52"/>
      <c r="V13" s="36">
        <f t="shared" si="4"/>
        <v>0</v>
      </c>
      <c r="W13" s="52"/>
      <c r="X13" s="36">
        <f t="shared" si="5"/>
        <v>0</v>
      </c>
      <c r="Y13" s="43">
        <f t="shared" si="6"/>
        <v>25</v>
      </c>
      <c r="Z13" s="36">
        <f t="shared" si="7"/>
        <v>4</v>
      </c>
      <c r="AA13" s="35">
        <f t="shared" si="8"/>
        <v>150</v>
      </c>
    </row>
    <row r="14" spans="1:27" ht="15">
      <c r="A14" s="39">
        <v>12</v>
      </c>
      <c r="B14" s="37" t="str">
        <f>'Меню 4 кв 2020'!O16</f>
        <v>Картофель( 1 сорт)</v>
      </c>
      <c r="C14" s="38" t="str">
        <f>'Меню 4 кв 2020'!P16</f>
        <v>кг</v>
      </c>
      <c r="D14" s="59">
        <f>'Меню 4 кв 2020'!Q16</f>
        <v>32</v>
      </c>
      <c r="E14" s="52"/>
      <c r="F14" s="36">
        <f t="shared" si="0"/>
        <v>0</v>
      </c>
      <c r="G14" s="52"/>
      <c r="H14" s="36">
        <f t="shared" si="9"/>
        <v>0</v>
      </c>
      <c r="I14" s="52"/>
      <c r="J14" s="36">
        <f t="shared" si="10"/>
        <v>0</v>
      </c>
      <c r="K14" s="52"/>
      <c r="L14" s="36">
        <f t="shared" si="11"/>
        <v>0</v>
      </c>
      <c r="M14" s="55"/>
      <c r="N14" s="36">
        <f t="shared" si="12"/>
        <v>0</v>
      </c>
      <c r="O14" s="52">
        <v>120</v>
      </c>
      <c r="P14" s="36">
        <f t="shared" si="1"/>
        <v>3.84</v>
      </c>
      <c r="Q14" s="52"/>
      <c r="R14" s="36">
        <f t="shared" si="2"/>
        <v>0</v>
      </c>
      <c r="S14" s="52"/>
      <c r="T14" s="36">
        <f t="shared" si="3"/>
        <v>0</v>
      </c>
      <c r="U14" s="52"/>
      <c r="V14" s="36">
        <f t="shared" si="4"/>
        <v>0</v>
      </c>
      <c r="W14" s="52"/>
      <c r="X14" s="36">
        <f t="shared" si="5"/>
        <v>0</v>
      </c>
      <c r="Y14" s="43">
        <f t="shared" si="6"/>
        <v>120</v>
      </c>
      <c r="Z14" s="36">
        <f t="shared" si="7"/>
        <v>3.84</v>
      </c>
      <c r="AA14" s="35">
        <f t="shared" si="8"/>
        <v>720</v>
      </c>
    </row>
    <row r="15" spans="1:27" ht="15">
      <c r="A15" s="39">
        <v>13</v>
      </c>
      <c r="B15" s="37" t="str">
        <f>'Меню 4 кв 2020'!O17</f>
        <v>Капуста белокачанная (1 сорт)</v>
      </c>
      <c r="C15" s="38" t="str">
        <f>'Меню 4 кв 2020'!P17</f>
        <v>кг</v>
      </c>
      <c r="D15" s="59">
        <f>'Меню 4 кв 2020'!Q17</f>
        <v>32</v>
      </c>
      <c r="E15" s="52">
        <v>50</v>
      </c>
      <c r="F15" s="36">
        <f t="shared" si="0"/>
        <v>1.6</v>
      </c>
      <c r="G15" s="52"/>
      <c r="H15" s="36">
        <f t="shared" si="9"/>
        <v>0</v>
      </c>
      <c r="I15" s="52"/>
      <c r="J15" s="36">
        <f t="shared" si="10"/>
        <v>0</v>
      </c>
      <c r="K15" s="52"/>
      <c r="L15" s="36">
        <f t="shared" si="11"/>
        <v>0</v>
      </c>
      <c r="M15" s="55"/>
      <c r="N15" s="36">
        <f t="shared" si="12"/>
        <v>0</v>
      </c>
      <c r="O15" s="52"/>
      <c r="P15" s="36">
        <f t="shared" si="1"/>
        <v>0</v>
      </c>
      <c r="Q15" s="52"/>
      <c r="R15" s="36">
        <f t="shared" si="2"/>
        <v>0</v>
      </c>
      <c r="S15" s="52"/>
      <c r="T15" s="36">
        <f t="shared" si="3"/>
        <v>0</v>
      </c>
      <c r="U15" s="52"/>
      <c r="V15" s="36">
        <f t="shared" si="4"/>
        <v>0</v>
      </c>
      <c r="W15" s="52"/>
      <c r="X15" s="36">
        <f t="shared" si="5"/>
        <v>0</v>
      </c>
      <c r="Y15" s="43">
        <f t="shared" si="6"/>
        <v>50</v>
      </c>
      <c r="Z15" s="36">
        <f t="shared" si="7"/>
        <v>1.6</v>
      </c>
      <c r="AA15" s="35">
        <f t="shared" si="8"/>
        <v>300</v>
      </c>
    </row>
    <row r="16" spans="1:27" ht="15">
      <c r="A16" s="39">
        <v>14</v>
      </c>
      <c r="B16" s="37" t="str">
        <f>'Меню 4 кв 2020'!O18</f>
        <v>Лук репчатый (1 сорт)</v>
      </c>
      <c r="C16" s="38" t="str">
        <f>'Меню 4 кв 2020'!P18</f>
        <v>кг</v>
      </c>
      <c r="D16" s="59">
        <f>'Меню 4 кв 2020'!Q18</f>
        <v>33</v>
      </c>
      <c r="E16" s="52"/>
      <c r="F16" s="36">
        <f t="shared" si="0"/>
        <v>0</v>
      </c>
      <c r="G16" s="52"/>
      <c r="H16" s="36">
        <f t="shared" si="9"/>
        <v>0</v>
      </c>
      <c r="I16" s="52"/>
      <c r="J16" s="36">
        <f t="shared" si="10"/>
        <v>0</v>
      </c>
      <c r="K16" s="52"/>
      <c r="L16" s="36">
        <f t="shared" si="11"/>
        <v>0</v>
      </c>
      <c r="M16" s="55"/>
      <c r="N16" s="36">
        <f t="shared" si="12"/>
        <v>0</v>
      </c>
      <c r="O16" s="52">
        <v>14</v>
      </c>
      <c r="P16" s="36">
        <f t="shared" si="1"/>
        <v>0.46</v>
      </c>
      <c r="Q16" s="52"/>
      <c r="R16" s="36">
        <f t="shared" si="2"/>
        <v>0</v>
      </c>
      <c r="S16" s="52"/>
      <c r="T16" s="36">
        <f t="shared" si="3"/>
        <v>0</v>
      </c>
      <c r="U16" s="52"/>
      <c r="V16" s="36">
        <f t="shared" si="4"/>
        <v>0</v>
      </c>
      <c r="W16" s="52">
        <v>5</v>
      </c>
      <c r="X16" s="36">
        <f t="shared" si="5"/>
        <v>0.17</v>
      </c>
      <c r="Y16" s="43">
        <f t="shared" si="6"/>
        <v>19</v>
      </c>
      <c r="Z16" s="36">
        <f t="shared" si="7"/>
        <v>0.63</v>
      </c>
      <c r="AA16" s="35">
        <f t="shared" si="8"/>
        <v>114</v>
      </c>
    </row>
    <row r="17" spans="1:27" ht="15">
      <c r="A17" s="39">
        <v>15</v>
      </c>
      <c r="B17" s="37" t="str">
        <f>'Меню 4 кв 2020'!O19</f>
        <v>Морковь (1 сорт)</v>
      </c>
      <c r="C17" s="38" t="str">
        <f>'Меню 4 кв 2020'!P19</f>
        <v>кг</v>
      </c>
      <c r="D17" s="59">
        <f>'Меню 4 кв 2020'!Q19</f>
        <v>42</v>
      </c>
      <c r="E17" s="52">
        <v>7</v>
      </c>
      <c r="F17" s="36">
        <f t="shared" si="0"/>
        <v>0.29</v>
      </c>
      <c r="G17" s="52"/>
      <c r="H17" s="36">
        <f t="shared" si="9"/>
        <v>0</v>
      </c>
      <c r="I17" s="52"/>
      <c r="J17" s="36">
        <f t="shared" si="10"/>
        <v>0</v>
      </c>
      <c r="K17" s="52"/>
      <c r="L17" s="36">
        <f t="shared" si="11"/>
        <v>0</v>
      </c>
      <c r="M17" s="55"/>
      <c r="N17" s="36">
        <f t="shared" si="12"/>
        <v>0</v>
      </c>
      <c r="O17" s="52">
        <v>12</v>
      </c>
      <c r="P17" s="36">
        <f t="shared" si="1"/>
        <v>0.5</v>
      </c>
      <c r="Q17" s="52"/>
      <c r="R17" s="36">
        <f t="shared" si="2"/>
        <v>0</v>
      </c>
      <c r="S17" s="52"/>
      <c r="T17" s="36">
        <f t="shared" si="3"/>
        <v>0</v>
      </c>
      <c r="U17" s="52"/>
      <c r="V17" s="36">
        <f t="shared" si="4"/>
        <v>0</v>
      </c>
      <c r="W17" s="52">
        <v>6</v>
      </c>
      <c r="X17" s="36">
        <f t="shared" si="5"/>
        <v>0.25</v>
      </c>
      <c r="Y17" s="43">
        <f t="shared" si="6"/>
        <v>25</v>
      </c>
      <c r="Z17" s="36">
        <f t="shared" si="7"/>
        <v>1.05</v>
      </c>
      <c r="AA17" s="35">
        <f t="shared" si="8"/>
        <v>150</v>
      </c>
    </row>
    <row r="18" spans="1:27" ht="15">
      <c r="A18" s="39">
        <v>16</v>
      </c>
      <c r="B18" s="37" t="str">
        <f>'Меню 4 кв 2020'!O20</f>
        <v>Свекла (1 сорт)</v>
      </c>
      <c r="C18" s="38" t="str">
        <f>'Меню 4 кв 2020'!P20</f>
        <v>кг</v>
      </c>
      <c r="D18" s="59">
        <f>'Меню 4 кв 2020'!Q20</f>
        <v>32</v>
      </c>
      <c r="E18" s="52"/>
      <c r="F18" s="36">
        <f t="shared" si="0"/>
        <v>0</v>
      </c>
      <c r="G18" s="52"/>
      <c r="H18" s="36">
        <f t="shared" si="9"/>
        <v>0</v>
      </c>
      <c r="I18" s="52"/>
      <c r="J18" s="36">
        <f t="shared" si="10"/>
        <v>0</v>
      </c>
      <c r="K18" s="52"/>
      <c r="L18" s="36">
        <f t="shared" si="11"/>
        <v>0</v>
      </c>
      <c r="M18" s="55"/>
      <c r="N18" s="36">
        <f t="shared" si="12"/>
        <v>0</v>
      </c>
      <c r="O18" s="52"/>
      <c r="P18" s="36">
        <f t="shared" si="1"/>
        <v>0</v>
      </c>
      <c r="Q18" s="52"/>
      <c r="R18" s="36">
        <f t="shared" si="2"/>
        <v>0</v>
      </c>
      <c r="S18" s="52"/>
      <c r="T18" s="36">
        <f t="shared" si="3"/>
        <v>0</v>
      </c>
      <c r="U18" s="52"/>
      <c r="V18" s="36">
        <f t="shared" si="4"/>
        <v>0</v>
      </c>
      <c r="W18" s="52"/>
      <c r="X18" s="36">
        <f t="shared" si="5"/>
        <v>0</v>
      </c>
      <c r="Y18" s="43">
        <f t="shared" si="6"/>
        <v>0</v>
      </c>
      <c r="Z18" s="36">
        <f t="shared" si="7"/>
        <v>0</v>
      </c>
      <c r="AA18" s="35">
        <f t="shared" si="8"/>
        <v>0</v>
      </c>
    </row>
    <row r="19" spans="1:27" ht="30">
      <c r="A19" s="39">
        <v>17</v>
      </c>
      <c r="B19" s="37" t="str">
        <f>'Меню 4 кв 2020'!O21</f>
        <v>Огурцы консервированные без уксуса (1с)</v>
      </c>
      <c r="C19" s="38" t="str">
        <f>'Меню 4 кв 2020'!P21</f>
        <v>кг</v>
      </c>
      <c r="D19" s="59">
        <f>'Меню 4 кв 2020'!Q21</f>
        <v>40</v>
      </c>
      <c r="E19" s="52"/>
      <c r="F19" s="36">
        <f t="shared" si="0"/>
        <v>0</v>
      </c>
      <c r="G19" s="52"/>
      <c r="H19" s="36">
        <f t="shared" si="9"/>
        <v>0</v>
      </c>
      <c r="I19" s="52"/>
      <c r="J19" s="36">
        <f t="shared" si="10"/>
        <v>0</v>
      </c>
      <c r="K19" s="52"/>
      <c r="L19" s="36">
        <f t="shared" si="11"/>
        <v>0</v>
      </c>
      <c r="M19" s="55"/>
      <c r="N19" s="36">
        <f t="shared" si="12"/>
        <v>0</v>
      </c>
      <c r="O19" s="52"/>
      <c r="P19" s="36">
        <f t="shared" si="1"/>
        <v>0</v>
      </c>
      <c r="Q19" s="52"/>
      <c r="R19" s="36">
        <f t="shared" si="2"/>
        <v>0</v>
      </c>
      <c r="S19" s="52"/>
      <c r="T19" s="36">
        <f t="shared" si="3"/>
        <v>0</v>
      </c>
      <c r="U19" s="52"/>
      <c r="V19" s="36">
        <f t="shared" si="4"/>
        <v>0</v>
      </c>
      <c r="W19" s="52"/>
      <c r="X19" s="36">
        <f t="shared" si="5"/>
        <v>0</v>
      </c>
      <c r="Y19" s="43">
        <f t="shared" si="6"/>
        <v>0</v>
      </c>
      <c r="Z19" s="36">
        <f t="shared" si="7"/>
        <v>0</v>
      </c>
      <c r="AA19" s="35">
        <f t="shared" si="8"/>
        <v>0</v>
      </c>
    </row>
    <row r="20" spans="1:27" ht="30">
      <c r="A20" s="39">
        <v>18</v>
      </c>
      <c r="B20" s="37" t="str">
        <f>'Меню 4 кв 2020'!O22</f>
        <v>Икра кабачковая для дет.питания</v>
      </c>
      <c r="C20" s="38" t="str">
        <f>'Меню 4 кв 2020'!P22</f>
        <v>кг</v>
      </c>
      <c r="D20" s="59">
        <f>'Меню 4 кв 2020'!Q22</f>
        <v>88</v>
      </c>
      <c r="E20" s="52"/>
      <c r="F20" s="36">
        <f t="shared" si="0"/>
        <v>0</v>
      </c>
      <c r="G20" s="52"/>
      <c r="H20" s="36">
        <f t="shared" si="9"/>
        <v>0</v>
      </c>
      <c r="I20" s="52"/>
      <c r="J20" s="36">
        <f t="shared" si="10"/>
        <v>0</v>
      </c>
      <c r="K20" s="52"/>
      <c r="L20" s="36">
        <f t="shared" si="11"/>
        <v>0</v>
      </c>
      <c r="M20" s="55"/>
      <c r="N20" s="36">
        <f t="shared" si="12"/>
        <v>0</v>
      </c>
      <c r="O20" s="52"/>
      <c r="P20" s="36">
        <f t="shared" si="1"/>
        <v>0</v>
      </c>
      <c r="Q20" s="52"/>
      <c r="R20" s="36">
        <f t="shared" si="2"/>
        <v>0</v>
      </c>
      <c r="S20" s="52"/>
      <c r="T20" s="36">
        <f t="shared" si="3"/>
        <v>0</v>
      </c>
      <c r="U20" s="52">
        <v>30</v>
      </c>
      <c r="V20" s="36">
        <f t="shared" si="4"/>
        <v>2.64</v>
      </c>
      <c r="W20" s="52"/>
      <c r="X20" s="36">
        <f t="shared" si="5"/>
        <v>0</v>
      </c>
      <c r="Y20" s="43">
        <f t="shared" si="6"/>
        <v>30</v>
      </c>
      <c r="Z20" s="36">
        <f t="shared" si="7"/>
        <v>2.64</v>
      </c>
      <c r="AA20" s="35">
        <f t="shared" si="8"/>
        <v>180</v>
      </c>
    </row>
    <row r="21" spans="1:27" ht="30">
      <c r="A21" s="39">
        <v>19</v>
      </c>
      <c r="B21" s="37" t="str">
        <f>'Меню 4 кв 2020'!O23</f>
        <v>Горошек зеленый (сорт салатный)</v>
      </c>
      <c r="C21" s="38" t="str">
        <f>'Меню 4 кв 2020'!P23</f>
        <v>кг</v>
      </c>
      <c r="D21" s="59">
        <f>'Меню 4 кв 2020'!Q23</f>
        <v>90</v>
      </c>
      <c r="E21" s="52"/>
      <c r="F21" s="36">
        <f t="shared" si="0"/>
        <v>0</v>
      </c>
      <c r="G21" s="52"/>
      <c r="H21" s="36">
        <f t="shared" si="9"/>
        <v>0</v>
      </c>
      <c r="I21" s="52"/>
      <c r="J21" s="36">
        <f t="shared" si="10"/>
        <v>0</v>
      </c>
      <c r="K21" s="52"/>
      <c r="L21" s="36">
        <f t="shared" si="11"/>
        <v>0</v>
      </c>
      <c r="M21" s="55"/>
      <c r="N21" s="36">
        <f t="shared" si="12"/>
        <v>0</v>
      </c>
      <c r="O21" s="52"/>
      <c r="P21" s="36">
        <f t="shared" si="1"/>
        <v>0</v>
      </c>
      <c r="Q21" s="52"/>
      <c r="R21" s="36">
        <f t="shared" si="2"/>
        <v>0</v>
      </c>
      <c r="S21" s="52"/>
      <c r="T21" s="36">
        <f t="shared" si="3"/>
        <v>0</v>
      </c>
      <c r="U21" s="52"/>
      <c r="V21" s="36">
        <f t="shared" si="4"/>
        <v>0</v>
      </c>
      <c r="W21" s="52"/>
      <c r="X21" s="36">
        <f t="shared" si="5"/>
        <v>0</v>
      </c>
      <c r="Y21" s="43">
        <f t="shared" si="6"/>
        <v>0</v>
      </c>
      <c r="Z21" s="36">
        <f t="shared" si="7"/>
        <v>0</v>
      </c>
      <c r="AA21" s="35">
        <f t="shared" si="8"/>
        <v>0</v>
      </c>
    </row>
    <row r="22" spans="1:27" ht="30">
      <c r="A22" s="39">
        <v>20</v>
      </c>
      <c r="B22" s="37" t="str">
        <f>'Меню 4 кв 2020'!O24</f>
        <v>Томатная паста с содержанием с/в (25-30%)</v>
      </c>
      <c r="C22" s="38" t="str">
        <f>'Меню 4 кв 2020'!P24</f>
        <v>кг</v>
      </c>
      <c r="D22" s="59">
        <f>'Меню 4 кв 2020'!Q24</f>
        <v>80</v>
      </c>
      <c r="E22" s="52"/>
      <c r="F22" s="36">
        <f t="shared" si="0"/>
        <v>0</v>
      </c>
      <c r="G22" s="52"/>
      <c r="H22" s="36">
        <f t="shared" si="9"/>
        <v>0</v>
      </c>
      <c r="I22" s="52"/>
      <c r="J22" s="36">
        <f t="shared" si="10"/>
        <v>0</v>
      </c>
      <c r="K22" s="52"/>
      <c r="L22" s="36">
        <f t="shared" si="11"/>
        <v>0</v>
      </c>
      <c r="M22" s="55">
        <v>4</v>
      </c>
      <c r="N22" s="36">
        <f t="shared" si="12"/>
        <v>0.32</v>
      </c>
      <c r="O22" s="52">
        <v>3</v>
      </c>
      <c r="P22" s="36">
        <f t="shared" si="1"/>
        <v>0.24</v>
      </c>
      <c r="Q22" s="52"/>
      <c r="R22" s="36">
        <f t="shared" si="2"/>
        <v>0</v>
      </c>
      <c r="S22" s="52"/>
      <c r="T22" s="36">
        <f t="shared" si="3"/>
        <v>0</v>
      </c>
      <c r="U22" s="52"/>
      <c r="V22" s="36">
        <f t="shared" si="4"/>
        <v>0</v>
      </c>
      <c r="W22" s="52">
        <v>2</v>
      </c>
      <c r="X22" s="36">
        <f t="shared" si="5"/>
        <v>0.16</v>
      </c>
      <c r="Y22" s="43">
        <f t="shared" si="6"/>
        <v>9</v>
      </c>
      <c r="Z22" s="36">
        <f t="shared" si="7"/>
        <v>0.72</v>
      </c>
      <c r="AA22" s="35">
        <f t="shared" si="8"/>
        <v>54</v>
      </c>
    </row>
    <row r="23" spans="1:27" ht="15">
      <c r="A23" s="39">
        <v>21</v>
      </c>
      <c r="B23" s="37" t="str">
        <f>'Меню 4 кв 2020'!O25</f>
        <v>Яблоки свежие (1 сорт)</v>
      </c>
      <c r="C23" s="38" t="str">
        <f>'Меню 4 кв 2020'!P25</f>
        <v>кг</v>
      </c>
      <c r="D23" s="59">
        <f>'Меню 4 кв 2020'!Q25</f>
        <v>77</v>
      </c>
      <c r="E23" s="52"/>
      <c r="F23" s="36">
        <f t="shared" si="0"/>
        <v>0</v>
      </c>
      <c r="G23" s="52"/>
      <c r="H23" s="36">
        <f t="shared" si="9"/>
        <v>0</v>
      </c>
      <c r="I23" s="52"/>
      <c r="J23" s="36">
        <f t="shared" si="10"/>
        <v>0</v>
      </c>
      <c r="K23" s="52"/>
      <c r="L23" s="36">
        <f t="shared" si="11"/>
        <v>0</v>
      </c>
      <c r="M23" s="55"/>
      <c r="N23" s="36">
        <f t="shared" si="12"/>
        <v>0</v>
      </c>
      <c r="O23" s="52"/>
      <c r="P23" s="36">
        <f t="shared" si="1"/>
        <v>0</v>
      </c>
      <c r="Q23" s="52"/>
      <c r="R23" s="36">
        <f t="shared" si="2"/>
        <v>0</v>
      </c>
      <c r="S23" s="52"/>
      <c r="T23" s="36">
        <f t="shared" si="3"/>
        <v>0</v>
      </c>
      <c r="U23" s="52"/>
      <c r="V23" s="36">
        <f t="shared" si="4"/>
        <v>0</v>
      </c>
      <c r="W23" s="52"/>
      <c r="X23" s="36">
        <f t="shared" si="5"/>
        <v>0</v>
      </c>
      <c r="Y23" s="43">
        <f t="shared" si="6"/>
        <v>0</v>
      </c>
      <c r="Z23" s="36">
        <f t="shared" si="7"/>
        <v>0</v>
      </c>
      <c r="AA23" s="35">
        <f t="shared" si="8"/>
        <v>0</v>
      </c>
    </row>
    <row r="24" spans="1:27" ht="15">
      <c r="A24" s="39">
        <v>22</v>
      </c>
      <c r="B24" s="37" t="str">
        <f>'Меню 4 кв 2020'!O28</f>
        <v>Бананы свежие (1 сорт)</v>
      </c>
      <c r="C24" s="38" t="str">
        <f>'Меню 4 кв 2020'!P28</f>
        <v>кг</v>
      </c>
      <c r="D24" s="59">
        <f>'Меню 4 кв 2020'!Q28</f>
        <v>102</v>
      </c>
      <c r="E24" s="52"/>
      <c r="F24" s="36">
        <f t="shared" si="0"/>
        <v>0</v>
      </c>
      <c r="G24" s="52"/>
      <c r="H24" s="36">
        <f t="shared" si="9"/>
        <v>0</v>
      </c>
      <c r="I24" s="52"/>
      <c r="J24" s="36">
        <f t="shared" si="10"/>
        <v>0</v>
      </c>
      <c r="K24" s="52"/>
      <c r="L24" s="36">
        <f t="shared" si="11"/>
        <v>0</v>
      </c>
      <c r="M24" s="55"/>
      <c r="N24" s="36">
        <f t="shared" si="12"/>
        <v>0</v>
      </c>
      <c r="O24" s="52"/>
      <c r="P24" s="36">
        <f t="shared" si="1"/>
        <v>0</v>
      </c>
      <c r="Q24" s="52"/>
      <c r="R24" s="36">
        <f t="shared" si="2"/>
        <v>0</v>
      </c>
      <c r="S24" s="52"/>
      <c r="T24" s="36">
        <f t="shared" si="3"/>
        <v>0</v>
      </c>
      <c r="U24" s="52"/>
      <c r="V24" s="36">
        <f t="shared" si="4"/>
        <v>0</v>
      </c>
      <c r="W24" s="52"/>
      <c r="X24" s="36">
        <f t="shared" si="5"/>
        <v>0</v>
      </c>
      <c r="Y24" s="43">
        <f t="shared" si="6"/>
        <v>0</v>
      </c>
      <c r="Z24" s="36">
        <f t="shared" si="7"/>
        <v>0</v>
      </c>
      <c r="AA24" s="35">
        <f t="shared" si="8"/>
        <v>0</v>
      </c>
    </row>
    <row r="25" spans="1:27" ht="15">
      <c r="A25" s="39">
        <v>23</v>
      </c>
      <c r="B25" s="37" t="str">
        <f>'Меню 4 кв 2020'!O29</f>
        <v>Сухофрукты ассорти</v>
      </c>
      <c r="C25" s="38" t="str">
        <f>'Меню 4 кв 2020'!P29</f>
        <v>кг</v>
      </c>
      <c r="D25" s="59">
        <f>'Меню 4 кв 2020'!Q29</f>
        <v>96</v>
      </c>
      <c r="E25" s="52"/>
      <c r="F25" s="36">
        <f t="shared" si="0"/>
        <v>0</v>
      </c>
      <c r="G25" s="52"/>
      <c r="H25" s="36">
        <f t="shared" si="9"/>
        <v>0</v>
      </c>
      <c r="I25" s="52"/>
      <c r="J25" s="36">
        <f t="shared" si="10"/>
        <v>0</v>
      </c>
      <c r="K25" s="52"/>
      <c r="L25" s="36">
        <f t="shared" si="11"/>
        <v>0</v>
      </c>
      <c r="M25" s="55"/>
      <c r="N25" s="36">
        <f t="shared" si="12"/>
        <v>0</v>
      </c>
      <c r="O25" s="52"/>
      <c r="P25" s="36">
        <f t="shared" si="1"/>
        <v>0</v>
      </c>
      <c r="Q25" s="52"/>
      <c r="R25" s="36">
        <f t="shared" si="2"/>
        <v>0</v>
      </c>
      <c r="S25" s="52"/>
      <c r="T25" s="36">
        <f t="shared" si="3"/>
        <v>0</v>
      </c>
      <c r="U25" s="52"/>
      <c r="V25" s="36">
        <f t="shared" si="4"/>
        <v>0</v>
      </c>
      <c r="W25" s="52"/>
      <c r="X25" s="36">
        <f t="shared" si="5"/>
        <v>0</v>
      </c>
      <c r="Y25" s="43">
        <f t="shared" si="6"/>
        <v>0</v>
      </c>
      <c r="Z25" s="36">
        <f t="shared" si="7"/>
        <v>0</v>
      </c>
      <c r="AA25" s="35">
        <f t="shared" si="8"/>
        <v>0</v>
      </c>
    </row>
    <row r="26" spans="1:27" ht="15">
      <c r="A26" s="39">
        <v>24</v>
      </c>
      <c r="B26" s="37" t="str">
        <f>'Меню 4 кв 2020'!O30</f>
        <v>Изюм</v>
      </c>
      <c r="C26" s="38" t="str">
        <f>'Меню 4 кв 2020'!P30</f>
        <v>кг</v>
      </c>
      <c r="D26" s="59">
        <f>'Меню 4 кв 2020'!Q30</f>
        <v>197</v>
      </c>
      <c r="E26" s="52"/>
      <c r="F26" s="36">
        <f t="shared" si="0"/>
        <v>0</v>
      </c>
      <c r="G26" s="52"/>
      <c r="H26" s="36">
        <f t="shared" si="9"/>
        <v>0</v>
      </c>
      <c r="I26" s="52"/>
      <c r="J26" s="36">
        <f t="shared" si="10"/>
        <v>0</v>
      </c>
      <c r="K26" s="52"/>
      <c r="L26" s="36">
        <f t="shared" si="11"/>
        <v>0</v>
      </c>
      <c r="M26" s="55"/>
      <c r="N26" s="36">
        <f t="shared" si="12"/>
        <v>0</v>
      </c>
      <c r="O26" s="52"/>
      <c r="P26" s="36">
        <f t="shared" si="1"/>
        <v>0</v>
      </c>
      <c r="Q26" s="52">
        <v>11</v>
      </c>
      <c r="R26" s="36">
        <f t="shared" si="2"/>
        <v>2.17</v>
      </c>
      <c r="S26" s="52"/>
      <c r="T26" s="36">
        <f t="shared" si="3"/>
        <v>0</v>
      </c>
      <c r="U26" s="52"/>
      <c r="V26" s="36">
        <f t="shared" si="4"/>
        <v>0</v>
      </c>
      <c r="W26" s="52"/>
      <c r="X26" s="36">
        <f t="shared" si="5"/>
        <v>0</v>
      </c>
      <c r="Y26" s="43">
        <f t="shared" si="6"/>
        <v>11</v>
      </c>
      <c r="Z26" s="36">
        <f t="shared" si="7"/>
        <v>2.17</v>
      </c>
      <c r="AA26" s="35">
        <f t="shared" si="8"/>
        <v>66</v>
      </c>
    </row>
    <row r="27" spans="1:27" ht="15">
      <c r="A27" s="39">
        <v>25</v>
      </c>
      <c r="B27" s="37" t="str">
        <f>'Меню 4 кв 2020'!O31</f>
        <v>Повидло фруктовое (1 сорт)</v>
      </c>
      <c r="C27" s="38" t="str">
        <f>'Меню 4 кв 2020'!P31</f>
        <v>кг</v>
      </c>
      <c r="D27" s="59">
        <f>'Меню 4 кв 2020'!Q31</f>
        <v>80</v>
      </c>
      <c r="E27" s="52"/>
      <c r="F27" s="36">
        <f t="shared" si="0"/>
        <v>0</v>
      </c>
      <c r="G27" s="52"/>
      <c r="H27" s="36">
        <f t="shared" si="9"/>
        <v>0</v>
      </c>
      <c r="I27" s="52"/>
      <c r="J27" s="36">
        <f t="shared" si="10"/>
        <v>0</v>
      </c>
      <c r="K27" s="52"/>
      <c r="L27" s="36">
        <f t="shared" si="11"/>
        <v>0</v>
      </c>
      <c r="M27" s="55"/>
      <c r="N27" s="36">
        <f t="shared" si="12"/>
        <v>0</v>
      </c>
      <c r="O27" s="52"/>
      <c r="P27" s="36">
        <f t="shared" si="1"/>
        <v>0</v>
      </c>
      <c r="Q27" s="52"/>
      <c r="R27" s="36">
        <f t="shared" si="2"/>
        <v>0</v>
      </c>
      <c r="S27" s="52"/>
      <c r="T27" s="36">
        <f t="shared" si="3"/>
        <v>0</v>
      </c>
      <c r="U27" s="52"/>
      <c r="V27" s="36">
        <f t="shared" si="4"/>
        <v>0</v>
      </c>
      <c r="W27" s="52"/>
      <c r="X27" s="36">
        <f t="shared" si="5"/>
        <v>0</v>
      </c>
      <c r="Y27" s="43">
        <f t="shared" si="6"/>
        <v>0</v>
      </c>
      <c r="Z27" s="36">
        <f t="shared" si="7"/>
        <v>0</v>
      </c>
      <c r="AA27" s="35">
        <f t="shared" si="8"/>
        <v>0</v>
      </c>
    </row>
    <row r="28" spans="1:27" ht="15">
      <c r="A28" s="39">
        <v>26</v>
      </c>
      <c r="B28" s="37" t="str">
        <f>'Меню 4 кв 2020'!O32</f>
        <v>Сок фруктовый (1 литр)</v>
      </c>
      <c r="C28" s="38" t="str">
        <f>'Меню 4 кв 2020'!P32</f>
        <v>л</v>
      </c>
      <c r="D28" s="59">
        <f>'Меню 4 кв 2020'!Q32</f>
        <v>42</v>
      </c>
      <c r="E28" s="52"/>
      <c r="F28" s="36">
        <f t="shared" si="0"/>
        <v>0</v>
      </c>
      <c r="G28" s="52"/>
      <c r="H28" s="36">
        <f t="shared" si="9"/>
        <v>0</v>
      </c>
      <c r="I28" s="52"/>
      <c r="J28" s="36">
        <f t="shared" si="10"/>
        <v>0</v>
      </c>
      <c r="K28" s="52"/>
      <c r="L28" s="36">
        <f t="shared" si="11"/>
        <v>0</v>
      </c>
      <c r="M28" s="55"/>
      <c r="N28" s="36">
        <f t="shared" si="12"/>
        <v>0</v>
      </c>
      <c r="O28" s="52"/>
      <c r="P28" s="36">
        <f t="shared" si="1"/>
        <v>0</v>
      </c>
      <c r="Q28" s="52"/>
      <c r="R28" s="36">
        <f t="shared" si="2"/>
        <v>0</v>
      </c>
      <c r="S28" s="52"/>
      <c r="T28" s="36">
        <f t="shared" si="3"/>
        <v>0</v>
      </c>
      <c r="U28" s="52"/>
      <c r="V28" s="36">
        <f t="shared" si="4"/>
        <v>0</v>
      </c>
      <c r="W28" s="52"/>
      <c r="X28" s="36">
        <f t="shared" si="5"/>
        <v>0</v>
      </c>
      <c r="Y28" s="43">
        <f t="shared" si="6"/>
        <v>0</v>
      </c>
      <c r="Z28" s="36">
        <f t="shared" si="7"/>
        <v>0</v>
      </c>
      <c r="AA28" s="35">
        <f t="shared" si="8"/>
        <v>0</v>
      </c>
    </row>
    <row r="29" spans="1:27" ht="30">
      <c r="A29" s="39">
        <v>27</v>
      </c>
      <c r="B29" s="37" t="str">
        <f>'Меню 4 кв 2020'!O33</f>
        <v>Масло растительное, рафинированное</v>
      </c>
      <c r="C29" s="38" t="str">
        <f>'Меню 4 кв 2020'!P33</f>
        <v>кг</v>
      </c>
      <c r="D29" s="59">
        <f>'Меню 4 кв 2020'!Q33</f>
        <v>90</v>
      </c>
      <c r="E29" s="52">
        <v>3</v>
      </c>
      <c r="F29" s="36">
        <f t="shared" si="0"/>
        <v>0.27</v>
      </c>
      <c r="G29" s="52"/>
      <c r="H29" s="36">
        <f t="shared" si="9"/>
        <v>0</v>
      </c>
      <c r="I29" s="52"/>
      <c r="J29" s="36">
        <f t="shared" si="10"/>
        <v>0</v>
      </c>
      <c r="K29" s="52"/>
      <c r="L29" s="36">
        <f t="shared" si="11"/>
        <v>0</v>
      </c>
      <c r="M29" s="55">
        <v>3</v>
      </c>
      <c r="N29" s="36">
        <f t="shared" si="12"/>
        <v>0.27</v>
      </c>
      <c r="O29" s="52"/>
      <c r="P29" s="36">
        <f t="shared" si="1"/>
        <v>0</v>
      </c>
      <c r="Q29" s="52"/>
      <c r="R29" s="36">
        <f t="shared" si="2"/>
        <v>0</v>
      </c>
      <c r="S29" s="52"/>
      <c r="T29" s="36">
        <f t="shared" si="3"/>
        <v>0</v>
      </c>
      <c r="U29" s="52"/>
      <c r="V29" s="36">
        <f t="shared" si="4"/>
        <v>0</v>
      </c>
      <c r="W29" s="52"/>
      <c r="X29" s="36">
        <f t="shared" si="5"/>
        <v>0</v>
      </c>
      <c r="Y29" s="43">
        <f t="shared" si="6"/>
        <v>6</v>
      </c>
      <c r="Z29" s="36">
        <f t="shared" si="7"/>
        <v>0.54</v>
      </c>
      <c r="AA29" s="35">
        <f t="shared" si="8"/>
        <v>36</v>
      </c>
    </row>
    <row r="30" spans="1:27" ht="15">
      <c r="A30" s="39">
        <v>28</v>
      </c>
      <c r="B30" s="37" t="str">
        <f>'Меню 4 кв 2020'!O34</f>
        <v>Рыба с/м (1 сорт)</v>
      </c>
      <c r="C30" s="38" t="str">
        <f>'Меню 4 кв 2020'!P34</f>
        <v>кг</v>
      </c>
      <c r="D30" s="59">
        <f>'Меню 4 кв 2020'!Q34</f>
        <v>190</v>
      </c>
      <c r="E30" s="52"/>
      <c r="F30" s="36">
        <f t="shared" si="0"/>
        <v>0</v>
      </c>
      <c r="G30" s="52"/>
      <c r="H30" s="36">
        <f t="shared" si="9"/>
        <v>0</v>
      </c>
      <c r="I30" s="52"/>
      <c r="J30" s="36">
        <f t="shared" si="10"/>
        <v>0</v>
      </c>
      <c r="K30" s="52"/>
      <c r="L30" s="36">
        <f t="shared" si="11"/>
        <v>0</v>
      </c>
      <c r="M30" s="55"/>
      <c r="N30" s="36">
        <f t="shared" si="12"/>
        <v>0</v>
      </c>
      <c r="O30" s="52"/>
      <c r="P30" s="36">
        <f t="shared" si="1"/>
        <v>0</v>
      </c>
      <c r="Q30" s="52"/>
      <c r="R30" s="36">
        <f t="shared" si="2"/>
        <v>0</v>
      </c>
      <c r="S30" s="52"/>
      <c r="T30" s="36">
        <f t="shared" si="3"/>
        <v>0</v>
      </c>
      <c r="U30" s="52"/>
      <c r="V30" s="36">
        <f t="shared" si="4"/>
        <v>0</v>
      </c>
      <c r="W30" s="52"/>
      <c r="X30" s="36">
        <f t="shared" si="5"/>
        <v>0</v>
      </c>
      <c r="Y30" s="43">
        <f t="shared" si="6"/>
        <v>0</v>
      </c>
      <c r="Z30" s="36">
        <f t="shared" si="7"/>
        <v>0</v>
      </c>
      <c r="AA30" s="35">
        <f t="shared" si="8"/>
        <v>0</v>
      </c>
    </row>
    <row r="31" spans="1:27" ht="15">
      <c r="A31" s="39">
        <v>29</v>
      </c>
      <c r="B31" s="37" t="str">
        <f>'Меню 4 кв 2020'!O35</f>
        <v>Консервы рыбные (сайра)</v>
      </c>
      <c r="C31" s="38" t="str">
        <f>'Меню 4 кв 2020'!P35</f>
        <v>кг</v>
      </c>
      <c r="D31" s="59">
        <f>'Меню 4 кв 2020'!Q35</f>
        <v>236</v>
      </c>
      <c r="E31" s="52"/>
      <c r="F31" s="36">
        <f t="shared" si="0"/>
        <v>0</v>
      </c>
      <c r="G31" s="52"/>
      <c r="H31" s="36">
        <f t="shared" si="9"/>
        <v>0</v>
      </c>
      <c r="I31" s="52"/>
      <c r="J31" s="36">
        <f t="shared" si="10"/>
        <v>0</v>
      </c>
      <c r="K31" s="52"/>
      <c r="L31" s="36">
        <f t="shared" si="11"/>
        <v>0</v>
      </c>
      <c r="M31" s="55"/>
      <c r="N31" s="36">
        <f t="shared" si="12"/>
        <v>0</v>
      </c>
      <c r="O31" s="52"/>
      <c r="P31" s="36">
        <f t="shared" si="1"/>
        <v>0</v>
      </c>
      <c r="Q31" s="52"/>
      <c r="R31" s="36">
        <f t="shared" si="2"/>
        <v>0</v>
      </c>
      <c r="S31" s="52"/>
      <c r="T31" s="36">
        <f t="shared" si="3"/>
        <v>0</v>
      </c>
      <c r="U31" s="52"/>
      <c r="V31" s="36">
        <f t="shared" si="4"/>
        <v>0</v>
      </c>
      <c r="W31" s="52"/>
      <c r="X31" s="36">
        <f t="shared" si="5"/>
        <v>0</v>
      </c>
      <c r="Y31" s="43">
        <f t="shared" si="6"/>
        <v>0</v>
      </c>
      <c r="Z31" s="36">
        <f t="shared" si="7"/>
        <v>0</v>
      </c>
      <c r="AA31" s="35">
        <f t="shared" si="8"/>
        <v>0</v>
      </c>
    </row>
    <row r="32" spans="1:27" ht="15.75" customHeight="1">
      <c r="A32" s="39">
        <v>30</v>
      </c>
      <c r="B32" s="37" t="str">
        <f>'Меню 4 кв 2020'!O36</f>
        <v>Мука пшеничная (высший сорт)</v>
      </c>
      <c r="C32" s="38" t="str">
        <f>'Меню 4 кв 2020'!P36</f>
        <v>кг</v>
      </c>
      <c r="D32" s="59">
        <f>'Меню 4 кв 2020'!Q36</f>
        <v>31</v>
      </c>
      <c r="E32" s="52"/>
      <c r="F32" s="36">
        <f t="shared" si="0"/>
        <v>0</v>
      </c>
      <c r="G32" s="52"/>
      <c r="H32" s="36">
        <f t="shared" si="9"/>
        <v>0</v>
      </c>
      <c r="I32" s="52"/>
      <c r="J32" s="36">
        <f t="shared" si="10"/>
        <v>0</v>
      </c>
      <c r="K32" s="52"/>
      <c r="L32" s="36">
        <f t="shared" si="11"/>
        <v>0</v>
      </c>
      <c r="M32" s="55">
        <v>46</v>
      </c>
      <c r="N32" s="36">
        <f t="shared" si="12"/>
        <v>1.43</v>
      </c>
      <c r="O32" s="52"/>
      <c r="P32" s="36">
        <f t="shared" si="1"/>
        <v>0</v>
      </c>
      <c r="Q32" s="52"/>
      <c r="R32" s="36">
        <f t="shared" si="2"/>
        <v>0</v>
      </c>
      <c r="S32" s="52"/>
      <c r="T32" s="36">
        <f t="shared" si="3"/>
        <v>0</v>
      </c>
      <c r="U32" s="52"/>
      <c r="V32" s="36">
        <f t="shared" si="4"/>
        <v>0</v>
      </c>
      <c r="W32" s="52">
        <v>2</v>
      </c>
      <c r="X32" s="36">
        <f t="shared" si="5"/>
        <v>0.06</v>
      </c>
      <c r="Y32" s="43">
        <f t="shared" si="6"/>
        <v>48</v>
      </c>
      <c r="Z32" s="36">
        <f t="shared" si="7"/>
        <v>1.49</v>
      </c>
      <c r="AA32" s="35">
        <f t="shared" si="8"/>
        <v>288</v>
      </c>
    </row>
    <row r="33" spans="1:27" ht="15">
      <c r="A33" s="39">
        <v>31</v>
      </c>
      <c r="B33" s="37" t="str">
        <f>'Меню 4 кв 2020'!O37</f>
        <v>Крупа гречневая</v>
      </c>
      <c r="C33" s="38" t="str">
        <f>'Меню 4 кв 2020'!P37</f>
        <v>кг</v>
      </c>
      <c r="D33" s="59">
        <f>'Меню 4 кв 2020'!Q37</f>
        <v>75</v>
      </c>
      <c r="E33" s="52"/>
      <c r="F33" s="36">
        <f t="shared" si="0"/>
        <v>0</v>
      </c>
      <c r="G33" s="52"/>
      <c r="H33" s="36">
        <f t="shared" si="9"/>
        <v>0</v>
      </c>
      <c r="I33" s="52"/>
      <c r="J33" s="36">
        <f t="shared" si="10"/>
        <v>0</v>
      </c>
      <c r="K33" s="52"/>
      <c r="L33" s="36">
        <f t="shared" si="11"/>
        <v>0</v>
      </c>
      <c r="M33" s="55"/>
      <c r="N33" s="36">
        <f t="shared" si="12"/>
        <v>0</v>
      </c>
      <c r="O33" s="52"/>
      <c r="P33" s="36">
        <f t="shared" si="1"/>
        <v>0</v>
      </c>
      <c r="Q33" s="52"/>
      <c r="R33" s="36">
        <f t="shared" si="2"/>
        <v>0</v>
      </c>
      <c r="S33" s="52"/>
      <c r="T33" s="36">
        <f t="shared" si="3"/>
        <v>0</v>
      </c>
      <c r="U33" s="52"/>
      <c r="V33" s="36">
        <f t="shared" si="4"/>
        <v>0</v>
      </c>
      <c r="W33" s="52">
        <v>52</v>
      </c>
      <c r="X33" s="36">
        <f t="shared" si="5"/>
        <v>3.9</v>
      </c>
      <c r="Y33" s="43">
        <f t="shared" si="6"/>
        <v>52</v>
      </c>
      <c r="Z33" s="36">
        <f t="shared" si="7"/>
        <v>3.9</v>
      </c>
      <c r="AA33" s="35">
        <f t="shared" si="8"/>
        <v>312</v>
      </c>
    </row>
    <row r="34" spans="1:27" ht="15">
      <c r="A34" s="39">
        <v>32</v>
      </c>
      <c r="B34" s="37" t="str">
        <f>'Меню 4 кв 2020'!O38</f>
        <v>Крупа манная (1 сорт)</v>
      </c>
      <c r="C34" s="38" t="str">
        <f>'Меню 4 кв 2020'!P38</f>
        <v>кг</v>
      </c>
      <c r="D34" s="59">
        <f>'Меню 4 кв 2020'!Q38</f>
        <v>40</v>
      </c>
      <c r="E34" s="52"/>
      <c r="F34" s="36">
        <f t="shared" si="0"/>
        <v>0</v>
      </c>
      <c r="G34" s="52">
        <v>25</v>
      </c>
      <c r="H34" s="36">
        <f t="shared" si="9"/>
        <v>1</v>
      </c>
      <c r="I34" s="52"/>
      <c r="J34" s="36">
        <f t="shared" si="10"/>
        <v>0</v>
      </c>
      <c r="K34" s="52"/>
      <c r="L34" s="36">
        <f t="shared" si="11"/>
        <v>0</v>
      </c>
      <c r="M34" s="55"/>
      <c r="N34" s="36">
        <f t="shared" si="12"/>
        <v>0</v>
      </c>
      <c r="O34" s="52"/>
      <c r="P34" s="36">
        <f t="shared" si="1"/>
        <v>0</v>
      </c>
      <c r="Q34" s="52"/>
      <c r="R34" s="36">
        <f t="shared" si="2"/>
        <v>0</v>
      </c>
      <c r="S34" s="52"/>
      <c r="T34" s="36">
        <f t="shared" si="3"/>
        <v>0</v>
      </c>
      <c r="U34" s="52"/>
      <c r="V34" s="36">
        <f t="shared" si="4"/>
        <v>0</v>
      </c>
      <c r="W34" s="52"/>
      <c r="X34" s="36">
        <f t="shared" si="5"/>
        <v>0</v>
      </c>
      <c r="Y34" s="43">
        <f t="shared" si="6"/>
        <v>25</v>
      </c>
      <c r="Z34" s="36">
        <f t="shared" si="7"/>
        <v>1</v>
      </c>
      <c r="AA34" s="35">
        <f t="shared" si="8"/>
        <v>150</v>
      </c>
    </row>
    <row r="35" spans="1:27" ht="15">
      <c r="A35" s="39">
        <v>33</v>
      </c>
      <c r="B35" s="37" t="str">
        <f>'Меню 4 кв 2020'!O39</f>
        <v>Рис (1 сорт)</v>
      </c>
      <c r="C35" s="38" t="str">
        <f>'Меню 4 кв 2020'!P39</f>
        <v>кг</v>
      </c>
      <c r="D35" s="59">
        <f>'Меню 4 кв 2020'!Q39</f>
        <v>54</v>
      </c>
      <c r="E35" s="52"/>
      <c r="F35" s="36">
        <f t="shared" si="0"/>
        <v>0</v>
      </c>
      <c r="G35" s="52"/>
      <c r="H35" s="36">
        <f t="shared" si="9"/>
        <v>0</v>
      </c>
      <c r="I35" s="52"/>
      <c r="J35" s="36">
        <f t="shared" si="10"/>
        <v>0</v>
      </c>
      <c r="K35" s="52">
        <v>25</v>
      </c>
      <c r="L35" s="36">
        <f t="shared" si="11"/>
        <v>1.35</v>
      </c>
      <c r="M35" s="55"/>
      <c r="N35" s="36">
        <f t="shared" si="12"/>
        <v>0</v>
      </c>
      <c r="O35" s="52"/>
      <c r="P35" s="36">
        <f t="shared" si="1"/>
        <v>0</v>
      </c>
      <c r="Q35" s="52">
        <v>26</v>
      </c>
      <c r="R35" s="36">
        <f t="shared" si="2"/>
        <v>1.4</v>
      </c>
      <c r="S35" s="52"/>
      <c r="T35" s="36">
        <f t="shared" si="3"/>
        <v>0</v>
      </c>
      <c r="U35" s="52"/>
      <c r="V35" s="36">
        <f t="shared" si="4"/>
        <v>0</v>
      </c>
      <c r="W35" s="52"/>
      <c r="X35" s="36">
        <f t="shared" si="5"/>
        <v>0</v>
      </c>
      <c r="Y35" s="43">
        <f t="shared" si="6"/>
        <v>51</v>
      </c>
      <c r="Z35" s="36">
        <f t="shared" si="7"/>
        <v>2.75</v>
      </c>
      <c r="AA35" s="35">
        <f t="shared" si="8"/>
        <v>306</v>
      </c>
    </row>
    <row r="36" spans="1:27" ht="15">
      <c r="A36" s="39">
        <v>34</v>
      </c>
      <c r="B36" s="37" t="str">
        <f>'Меню 4 кв 2020'!O40</f>
        <v>Крупа пшеничная (1 сорт)</v>
      </c>
      <c r="C36" s="38" t="str">
        <f>'Меню 4 кв 2020'!P40</f>
        <v>кг</v>
      </c>
      <c r="D36" s="59">
        <f>'Меню 4 кв 2020'!Q40</f>
        <v>33</v>
      </c>
      <c r="E36" s="52"/>
      <c r="F36" s="36">
        <f t="shared" si="0"/>
        <v>0</v>
      </c>
      <c r="G36" s="52"/>
      <c r="H36" s="36">
        <f t="shared" si="9"/>
        <v>0</v>
      </c>
      <c r="I36" s="52"/>
      <c r="J36" s="36">
        <f t="shared" si="10"/>
        <v>0</v>
      </c>
      <c r="K36" s="52"/>
      <c r="L36" s="36">
        <f t="shared" si="11"/>
        <v>0</v>
      </c>
      <c r="M36" s="55"/>
      <c r="N36" s="36">
        <f t="shared" si="12"/>
        <v>0</v>
      </c>
      <c r="O36" s="52"/>
      <c r="P36" s="36">
        <f t="shared" si="1"/>
        <v>0</v>
      </c>
      <c r="Q36" s="52"/>
      <c r="R36" s="36">
        <f t="shared" si="2"/>
        <v>0</v>
      </c>
      <c r="S36" s="52"/>
      <c r="T36" s="36">
        <f t="shared" si="3"/>
        <v>0</v>
      </c>
      <c r="U36" s="52"/>
      <c r="V36" s="36">
        <f t="shared" si="4"/>
        <v>0</v>
      </c>
      <c r="W36" s="52"/>
      <c r="X36" s="36">
        <f t="shared" si="5"/>
        <v>0</v>
      </c>
      <c r="Y36" s="43">
        <f t="shared" si="6"/>
        <v>0</v>
      </c>
      <c r="Z36" s="36">
        <f aca="true" t="shared" si="13" ref="Z36:Z61">Y36*D36/1000</f>
        <v>0</v>
      </c>
      <c r="AA36" s="35">
        <f t="shared" si="8"/>
        <v>0</v>
      </c>
    </row>
    <row r="37" spans="1:27" ht="15">
      <c r="A37" s="39">
        <v>35</v>
      </c>
      <c r="B37" s="37" t="str">
        <f>'Меню 4 кв 2020'!O41</f>
        <v>Пшено (1 сорт)</v>
      </c>
      <c r="C37" s="38" t="str">
        <f>'Меню 4 кв 2020'!P41</f>
        <v>кг</v>
      </c>
      <c r="D37" s="59">
        <f>'Меню 4 кв 2020'!Q41</f>
        <v>52</v>
      </c>
      <c r="E37" s="52"/>
      <c r="F37" s="36">
        <f t="shared" si="0"/>
        <v>0</v>
      </c>
      <c r="G37" s="52"/>
      <c r="H37" s="36">
        <f t="shared" si="9"/>
        <v>0</v>
      </c>
      <c r="I37" s="52"/>
      <c r="J37" s="36">
        <f t="shared" si="10"/>
        <v>0</v>
      </c>
      <c r="K37" s="52"/>
      <c r="L37" s="36">
        <f t="shared" si="11"/>
        <v>0</v>
      </c>
      <c r="M37" s="55"/>
      <c r="N37" s="36">
        <f t="shared" si="12"/>
        <v>0</v>
      </c>
      <c r="O37" s="52"/>
      <c r="P37" s="36">
        <f t="shared" si="1"/>
        <v>0</v>
      </c>
      <c r="Q37" s="52"/>
      <c r="R37" s="36">
        <f t="shared" si="2"/>
        <v>0</v>
      </c>
      <c r="S37" s="52"/>
      <c r="T37" s="36">
        <f t="shared" si="3"/>
        <v>0</v>
      </c>
      <c r="U37" s="52"/>
      <c r="V37" s="36">
        <f t="shared" si="4"/>
        <v>0</v>
      </c>
      <c r="W37" s="52"/>
      <c r="X37" s="36">
        <f t="shared" si="5"/>
        <v>0</v>
      </c>
      <c r="Y37" s="43">
        <f t="shared" si="6"/>
        <v>0</v>
      </c>
      <c r="Z37" s="36">
        <f t="shared" si="13"/>
        <v>0</v>
      </c>
      <c r="AA37" s="35">
        <f t="shared" si="8"/>
        <v>0</v>
      </c>
    </row>
    <row r="38" spans="1:27" ht="15">
      <c r="A38" s="39">
        <v>36</v>
      </c>
      <c r="B38" s="37" t="str">
        <f>'Меню 4 кв 2020'!O42</f>
        <v>Горох шлифованный</v>
      </c>
      <c r="C38" s="38" t="str">
        <f>'Меню 4 кв 2020'!P42</f>
        <v>кг</v>
      </c>
      <c r="D38" s="59">
        <f>'Меню 4 кв 2020'!Q42</f>
        <v>35</v>
      </c>
      <c r="E38" s="52"/>
      <c r="F38" s="36">
        <f t="shared" si="0"/>
        <v>0</v>
      </c>
      <c r="G38" s="52"/>
      <c r="H38" s="36">
        <f t="shared" si="9"/>
        <v>0</v>
      </c>
      <c r="I38" s="52"/>
      <c r="J38" s="36">
        <f t="shared" si="10"/>
        <v>0</v>
      </c>
      <c r="K38" s="52"/>
      <c r="L38" s="36">
        <f t="shared" si="11"/>
        <v>0</v>
      </c>
      <c r="M38" s="55"/>
      <c r="N38" s="36">
        <f t="shared" si="12"/>
        <v>0</v>
      </c>
      <c r="O38" s="52"/>
      <c r="P38" s="36">
        <f t="shared" si="1"/>
        <v>0</v>
      </c>
      <c r="Q38" s="52"/>
      <c r="R38" s="36">
        <f t="shared" si="2"/>
        <v>0</v>
      </c>
      <c r="S38" s="52"/>
      <c r="T38" s="36">
        <f t="shared" si="3"/>
        <v>0</v>
      </c>
      <c r="U38" s="52"/>
      <c r="V38" s="36">
        <f t="shared" si="4"/>
        <v>0</v>
      </c>
      <c r="W38" s="52"/>
      <c r="X38" s="36">
        <f t="shared" si="5"/>
        <v>0</v>
      </c>
      <c r="Y38" s="43">
        <f t="shared" si="6"/>
        <v>0</v>
      </c>
      <c r="Z38" s="36">
        <f t="shared" si="13"/>
        <v>0</v>
      </c>
      <c r="AA38" s="35">
        <f t="shared" si="8"/>
        <v>0</v>
      </c>
    </row>
    <row r="39" spans="1:27" ht="15">
      <c r="A39" s="39">
        <v>37</v>
      </c>
      <c r="B39" s="37" t="str">
        <f>'Меню 4 кв 2020'!O43</f>
        <v>Крупа перловая</v>
      </c>
      <c r="C39" s="38" t="str">
        <f>'Меню 4 кв 2020'!P43</f>
        <v>кг</v>
      </c>
      <c r="D39" s="59">
        <f>'Меню 4 кв 2020'!Q43</f>
        <v>32</v>
      </c>
      <c r="E39" s="52"/>
      <c r="F39" s="36">
        <f t="shared" si="0"/>
        <v>0</v>
      </c>
      <c r="G39" s="52"/>
      <c r="H39" s="36">
        <f t="shared" si="9"/>
        <v>0</v>
      </c>
      <c r="I39" s="52"/>
      <c r="J39" s="36">
        <f t="shared" si="10"/>
        <v>0</v>
      </c>
      <c r="K39" s="52"/>
      <c r="L39" s="36">
        <f t="shared" si="11"/>
        <v>0</v>
      </c>
      <c r="M39" s="55"/>
      <c r="N39" s="36">
        <f t="shared" si="12"/>
        <v>0</v>
      </c>
      <c r="O39" s="52"/>
      <c r="P39" s="36">
        <f t="shared" si="1"/>
        <v>0</v>
      </c>
      <c r="Q39" s="52"/>
      <c r="R39" s="36">
        <f t="shared" si="2"/>
        <v>0</v>
      </c>
      <c r="S39" s="52"/>
      <c r="T39" s="36">
        <f t="shared" si="3"/>
        <v>0</v>
      </c>
      <c r="U39" s="52"/>
      <c r="V39" s="36">
        <f t="shared" si="4"/>
        <v>0</v>
      </c>
      <c r="W39" s="52"/>
      <c r="X39" s="36">
        <f t="shared" si="5"/>
        <v>0</v>
      </c>
      <c r="Y39" s="43">
        <f t="shared" si="6"/>
        <v>0</v>
      </c>
      <c r="Z39" s="36">
        <f t="shared" si="13"/>
        <v>0</v>
      </c>
      <c r="AA39" s="35">
        <f t="shared" si="8"/>
        <v>0</v>
      </c>
    </row>
    <row r="40" spans="1:27" ht="15">
      <c r="A40" s="39">
        <v>38</v>
      </c>
      <c r="B40" s="37" t="str">
        <f>'Меню 4 кв 2020'!O44</f>
        <v>Крупа ячневая</v>
      </c>
      <c r="C40" s="38" t="str">
        <f>'Меню 4 кв 2020'!P44</f>
        <v>кг</v>
      </c>
      <c r="D40" s="59">
        <f>'Меню 4 кв 2020'!Q44</f>
        <v>31</v>
      </c>
      <c r="E40" s="52"/>
      <c r="F40" s="36">
        <f t="shared" si="0"/>
        <v>0</v>
      </c>
      <c r="G40" s="52"/>
      <c r="H40" s="36">
        <f t="shared" si="9"/>
        <v>0</v>
      </c>
      <c r="I40" s="52"/>
      <c r="J40" s="36">
        <f t="shared" si="10"/>
        <v>0</v>
      </c>
      <c r="K40" s="52"/>
      <c r="L40" s="36">
        <f t="shared" si="11"/>
        <v>0</v>
      </c>
      <c r="M40" s="55"/>
      <c r="N40" s="36">
        <f t="shared" si="12"/>
        <v>0</v>
      </c>
      <c r="O40" s="52"/>
      <c r="P40" s="36">
        <f t="shared" si="1"/>
        <v>0</v>
      </c>
      <c r="Q40" s="52"/>
      <c r="R40" s="36">
        <f t="shared" si="2"/>
        <v>0</v>
      </c>
      <c r="S40" s="52"/>
      <c r="T40" s="36">
        <f t="shared" si="3"/>
        <v>0</v>
      </c>
      <c r="U40" s="52"/>
      <c r="V40" s="36">
        <f t="shared" si="4"/>
        <v>0</v>
      </c>
      <c r="W40" s="52"/>
      <c r="X40" s="36">
        <f t="shared" si="5"/>
        <v>0</v>
      </c>
      <c r="Y40" s="43">
        <f t="shared" si="6"/>
        <v>0</v>
      </c>
      <c r="Z40" s="36">
        <f t="shared" si="13"/>
        <v>0</v>
      </c>
      <c r="AA40" s="35">
        <f t="shared" si="8"/>
        <v>0</v>
      </c>
    </row>
    <row r="41" spans="1:27" ht="15">
      <c r="A41" s="39">
        <v>39</v>
      </c>
      <c r="B41" s="37" t="str">
        <f>'Меню 4 кв 2020'!O45</f>
        <v>Хлопья "Геркулес"</v>
      </c>
      <c r="C41" s="38" t="str">
        <f>'Меню 4 кв 2020'!P45</f>
        <v>кг</v>
      </c>
      <c r="D41" s="59">
        <f>'Меню 4 кв 2020'!Q45</f>
        <v>41</v>
      </c>
      <c r="E41" s="52"/>
      <c r="F41" s="36">
        <f t="shared" si="0"/>
        <v>0</v>
      </c>
      <c r="G41" s="52"/>
      <c r="H41" s="36">
        <f t="shared" si="9"/>
        <v>0</v>
      </c>
      <c r="I41" s="52"/>
      <c r="J41" s="36">
        <f t="shared" si="10"/>
        <v>0</v>
      </c>
      <c r="K41" s="52"/>
      <c r="L41" s="36">
        <f t="shared" si="11"/>
        <v>0</v>
      </c>
      <c r="M41" s="55"/>
      <c r="N41" s="36">
        <f t="shared" si="12"/>
        <v>0</v>
      </c>
      <c r="O41" s="52"/>
      <c r="P41" s="36">
        <f t="shared" si="1"/>
        <v>0</v>
      </c>
      <c r="Q41" s="52"/>
      <c r="R41" s="36">
        <f t="shared" si="2"/>
        <v>0</v>
      </c>
      <c r="S41" s="52"/>
      <c r="T41" s="36">
        <f t="shared" si="3"/>
        <v>0</v>
      </c>
      <c r="U41" s="52"/>
      <c r="V41" s="36">
        <f t="shared" si="4"/>
        <v>0</v>
      </c>
      <c r="W41" s="52"/>
      <c r="X41" s="36">
        <f t="shared" si="5"/>
        <v>0</v>
      </c>
      <c r="Y41" s="43">
        <f t="shared" si="6"/>
        <v>0</v>
      </c>
      <c r="Z41" s="36">
        <f t="shared" si="13"/>
        <v>0</v>
      </c>
      <c r="AA41" s="35">
        <f t="shared" si="8"/>
        <v>0</v>
      </c>
    </row>
    <row r="42" spans="1:27" ht="15">
      <c r="A42" s="39">
        <v>40</v>
      </c>
      <c r="B42" s="37" t="str">
        <f>'Меню 4 кв 2020'!O46</f>
        <v>Сахар - песок</v>
      </c>
      <c r="C42" s="38" t="str">
        <f>'Меню 4 кв 2020'!P46</f>
        <v>кг</v>
      </c>
      <c r="D42" s="59">
        <f>'Меню 4 кв 2020'!Q46</f>
        <v>47</v>
      </c>
      <c r="E42" s="52">
        <v>14</v>
      </c>
      <c r="F42" s="36">
        <f t="shared" si="0"/>
        <v>0.66</v>
      </c>
      <c r="G42" s="52">
        <v>19.5</v>
      </c>
      <c r="H42" s="36">
        <f t="shared" si="9"/>
        <v>0.92</v>
      </c>
      <c r="I42" s="52">
        <v>15</v>
      </c>
      <c r="J42" s="36">
        <f t="shared" si="10"/>
        <v>0.71</v>
      </c>
      <c r="K42" s="52">
        <v>19</v>
      </c>
      <c r="L42" s="36">
        <v>0.9</v>
      </c>
      <c r="M42" s="55">
        <v>17</v>
      </c>
      <c r="N42" s="36">
        <f t="shared" si="12"/>
        <v>0.8</v>
      </c>
      <c r="O42" s="52">
        <v>15</v>
      </c>
      <c r="P42" s="36">
        <f t="shared" si="1"/>
        <v>0.71</v>
      </c>
      <c r="Q42" s="52">
        <v>24</v>
      </c>
      <c r="R42" s="36">
        <f t="shared" si="2"/>
        <v>1.13</v>
      </c>
      <c r="S42" s="52">
        <v>15</v>
      </c>
      <c r="T42" s="36">
        <f t="shared" si="3"/>
        <v>0.71</v>
      </c>
      <c r="U42" s="52">
        <v>15</v>
      </c>
      <c r="V42" s="36">
        <f t="shared" si="4"/>
        <v>0.71</v>
      </c>
      <c r="W42" s="52">
        <v>15</v>
      </c>
      <c r="X42" s="36">
        <f t="shared" si="5"/>
        <v>0.71</v>
      </c>
      <c r="Y42" s="43">
        <f t="shared" si="6"/>
        <v>168.5</v>
      </c>
      <c r="Z42" s="36">
        <f t="shared" si="13"/>
        <v>7.92</v>
      </c>
      <c r="AA42" s="35">
        <f t="shared" si="8"/>
        <v>1011</v>
      </c>
    </row>
    <row r="43" spans="1:27" ht="15">
      <c r="A43" s="39">
        <v>41</v>
      </c>
      <c r="B43" s="37" t="str">
        <f>'Меню 4 кв 2020'!O47</f>
        <v>Макароны (высший сорт)</v>
      </c>
      <c r="C43" s="38" t="str">
        <f>'Меню 4 кв 2020'!P47</f>
        <v>кг</v>
      </c>
      <c r="D43" s="59">
        <f>'Меню 4 кв 2020'!Q47</f>
        <v>39</v>
      </c>
      <c r="E43" s="52">
        <v>54</v>
      </c>
      <c r="F43" s="36">
        <f t="shared" si="0"/>
        <v>2.11</v>
      </c>
      <c r="G43" s="52"/>
      <c r="H43" s="36">
        <f t="shared" si="9"/>
        <v>0</v>
      </c>
      <c r="I43" s="52"/>
      <c r="J43" s="36">
        <f t="shared" si="10"/>
        <v>0</v>
      </c>
      <c r="K43" s="52"/>
      <c r="L43" s="36">
        <f t="shared" si="11"/>
        <v>0</v>
      </c>
      <c r="M43" s="55"/>
      <c r="N43" s="36">
        <f t="shared" si="12"/>
        <v>0</v>
      </c>
      <c r="O43" s="52"/>
      <c r="P43" s="36">
        <f t="shared" si="1"/>
        <v>0</v>
      </c>
      <c r="Q43" s="52"/>
      <c r="R43" s="36">
        <f t="shared" si="2"/>
        <v>0</v>
      </c>
      <c r="S43" s="52"/>
      <c r="T43" s="36">
        <f t="shared" si="3"/>
        <v>0</v>
      </c>
      <c r="U43" s="52">
        <v>53</v>
      </c>
      <c r="V43" s="36">
        <f t="shared" si="4"/>
        <v>2.07</v>
      </c>
      <c r="W43" s="52"/>
      <c r="X43" s="36">
        <f t="shared" si="5"/>
        <v>0</v>
      </c>
      <c r="Y43" s="43">
        <f t="shared" si="6"/>
        <v>107</v>
      </c>
      <c r="Z43" s="36">
        <f t="shared" si="13"/>
        <v>4.17</v>
      </c>
      <c r="AA43" s="35">
        <f t="shared" si="8"/>
        <v>642</v>
      </c>
    </row>
    <row r="44" spans="1:27" ht="15">
      <c r="A44" s="39">
        <v>42</v>
      </c>
      <c r="B44" s="37" t="str">
        <f>'Меню 4 кв 2020'!O48</f>
        <v>Вермишель (высший сорт)</v>
      </c>
      <c r="C44" s="38" t="str">
        <f>'Меню 4 кв 2020'!P48</f>
        <v>кг</v>
      </c>
      <c r="D44" s="59">
        <f>'Меню 4 кв 2020'!Q48</f>
        <v>37</v>
      </c>
      <c r="E44" s="52"/>
      <c r="F44" s="36">
        <f t="shared" si="0"/>
        <v>0</v>
      </c>
      <c r="G44" s="52"/>
      <c r="H44" s="36">
        <f t="shared" si="9"/>
        <v>0</v>
      </c>
      <c r="I44" s="52"/>
      <c r="J44" s="36">
        <f t="shared" si="10"/>
        <v>0</v>
      </c>
      <c r="K44" s="52"/>
      <c r="L44" s="36">
        <f t="shared" si="11"/>
        <v>0</v>
      </c>
      <c r="M44" s="55"/>
      <c r="N44" s="36">
        <f t="shared" si="12"/>
        <v>0</v>
      </c>
      <c r="O44" s="52"/>
      <c r="P44" s="36">
        <f t="shared" si="1"/>
        <v>0</v>
      </c>
      <c r="Q44" s="52"/>
      <c r="R44" s="36">
        <f t="shared" si="2"/>
        <v>0</v>
      </c>
      <c r="S44" s="52"/>
      <c r="T44" s="36">
        <f t="shared" si="3"/>
        <v>0</v>
      </c>
      <c r="U44" s="52"/>
      <c r="V44" s="36">
        <f t="shared" si="4"/>
        <v>0</v>
      </c>
      <c r="W44" s="52"/>
      <c r="X44" s="36">
        <f t="shared" si="5"/>
        <v>0</v>
      </c>
      <c r="Y44" s="43">
        <f t="shared" si="6"/>
        <v>0</v>
      </c>
      <c r="Z44" s="36">
        <f t="shared" si="13"/>
        <v>0</v>
      </c>
      <c r="AA44" s="35">
        <f t="shared" si="8"/>
        <v>0</v>
      </c>
    </row>
    <row r="45" spans="1:27" ht="15">
      <c r="A45" s="39">
        <v>43</v>
      </c>
      <c r="B45" s="37" t="str">
        <f>'Меню 4 кв 2020'!O49</f>
        <v>Дрожжи сухие</v>
      </c>
      <c r="C45" s="38" t="str">
        <f>'Меню 4 кв 2020'!P49</f>
        <v>кг</v>
      </c>
      <c r="D45" s="59">
        <f>'Меню 4 кв 2020'!Q49</f>
        <v>290</v>
      </c>
      <c r="E45" s="52"/>
      <c r="F45" s="36">
        <f t="shared" si="0"/>
        <v>0</v>
      </c>
      <c r="G45" s="52"/>
      <c r="H45" s="36">
        <f t="shared" si="9"/>
        <v>0</v>
      </c>
      <c r="I45" s="52"/>
      <c r="J45" s="36">
        <f t="shared" si="10"/>
        <v>0</v>
      </c>
      <c r="K45" s="52"/>
      <c r="L45" s="36">
        <f t="shared" si="11"/>
        <v>0</v>
      </c>
      <c r="M45" s="55">
        <v>0.7</v>
      </c>
      <c r="N45" s="36">
        <f t="shared" si="12"/>
        <v>0.2</v>
      </c>
      <c r="O45" s="52"/>
      <c r="P45" s="36">
        <f t="shared" si="1"/>
        <v>0</v>
      </c>
      <c r="Q45" s="52"/>
      <c r="R45" s="36">
        <f t="shared" si="2"/>
        <v>0</v>
      </c>
      <c r="S45" s="52"/>
      <c r="T45" s="36">
        <f t="shared" si="3"/>
        <v>0</v>
      </c>
      <c r="U45" s="52"/>
      <c r="V45" s="36">
        <f t="shared" si="4"/>
        <v>0</v>
      </c>
      <c r="W45" s="52"/>
      <c r="X45" s="36">
        <f t="shared" si="5"/>
        <v>0</v>
      </c>
      <c r="Y45" s="43">
        <f t="shared" si="6"/>
        <v>0.7</v>
      </c>
      <c r="Z45" s="36">
        <f t="shared" si="13"/>
        <v>0.2</v>
      </c>
      <c r="AA45" s="35">
        <f t="shared" si="8"/>
        <v>4.2</v>
      </c>
    </row>
    <row r="46" spans="1:27" ht="15">
      <c r="A46" s="39">
        <v>44</v>
      </c>
      <c r="B46" s="37" t="str">
        <f>'Меню 4 кв 2020'!O50</f>
        <v>Соль йодированная</v>
      </c>
      <c r="C46" s="38" t="str">
        <f>'Меню 4 кв 2020'!P50</f>
        <v>кг</v>
      </c>
      <c r="D46" s="59">
        <f>'Меню 4 кв 2020'!Q50</f>
        <v>15</v>
      </c>
      <c r="E46" s="52">
        <v>1</v>
      </c>
      <c r="F46" s="36">
        <f t="shared" si="0"/>
        <v>0.02</v>
      </c>
      <c r="G46" s="52">
        <v>0.5</v>
      </c>
      <c r="H46" s="36">
        <f t="shared" si="9"/>
        <v>0.01</v>
      </c>
      <c r="I46" s="52">
        <v>1</v>
      </c>
      <c r="J46" s="36">
        <f t="shared" si="10"/>
        <v>0.02</v>
      </c>
      <c r="K46" s="52">
        <v>0.5</v>
      </c>
      <c r="L46" s="36">
        <f t="shared" si="11"/>
        <v>0.01</v>
      </c>
      <c r="M46" s="55">
        <v>0.5</v>
      </c>
      <c r="N46" s="36">
        <f t="shared" si="12"/>
        <v>0.01</v>
      </c>
      <c r="O46" s="52">
        <v>0.5</v>
      </c>
      <c r="P46" s="36">
        <f t="shared" si="1"/>
        <v>0.01</v>
      </c>
      <c r="Q46" s="52">
        <v>1</v>
      </c>
      <c r="R46" s="36">
        <f t="shared" si="2"/>
        <v>0.02</v>
      </c>
      <c r="S46" s="52">
        <v>1</v>
      </c>
      <c r="T46" s="36">
        <f t="shared" si="3"/>
        <v>0.02</v>
      </c>
      <c r="U46" s="52">
        <v>0.5</v>
      </c>
      <c r="V46" s="36">
        <f t="shared" si="4"/>
        <v>0.01</v>
      </c>
      <c r="W46" s="52">
        <v>1</v>
      </c>
      <c r="X46" s="36">
        <f t="shared" si="5"/>
        <v>0.02</v>
      </c>
      <c r="Y46" s="43">
        <f t="shared" si="6"/>
        <v>7.5</v>
      </c>
      <c r="Z46" s="36">
        <f t="shared" si="13"/>
        <v>0.11</v>
      </c>
      <c r="AA46" s="35">
        <f t="shared" si="8"/>
        <v>45</v>
      </c>
    </row>
    <row r="47" spans="1:27" ht="13.5" customHeight="1">
      <c r="A47" s="39">
        <v>45</v>
      </c>
      <c r="B47" s="37" t="str">
        <f>'Меню 4 кв 2020'!O51</f>
        <v>Кисель фруктовый (концентрат)</v>
      </c>
      <c r="C47" s="38" t="str">
        <f>'Меню 4 кв 2020'!P51</f>
        <v>кг</v>
      </c>
      <c r="D47" s="59">
        <f>'Меню 4 кв 2020'!Q51</f>
        <v>111</v>
      </c>
      <c r="E47" s="52"/>
      <c r="F47" s="36">
        <f t="shared" si="0"/>
        <v>0</v>
      </c>
      <c r="G47" s="52"/>
      <c r="H47" s="36">
        <f t="shared" si="9"/>
        <v>0</v>
      </c>
      <c r="I47" s="52"/>
      <c r="J47" s="36">
        <f t="shared" si="10"/>
        <v>0</v>
      </c>
      <c r="K47" s="52"/>
      <c r="L47" s="36">
        <f t="shared" si="11"/>
        <v>0</v>
      </c>
      <c r="M47" s="55"/>
      <c r="N47" s="36">
        <f t="shared" si="12"/>
        <v>0</v>
      </c>
      <c r="O47" s="52"/>
      <c r="P47" s="36">
        <f t="shared" si="1"/>
        <v>0</v>
      </c>
      <c r="Q47" s="52"/>
      <c r="R47" s="36">
        <f t="shared" si="2"/>
        <v>0</v>
      </c>
      <c r="S47" s="52"/>
      <c r="T47" s="36">
        <f t="shared" si="3"/>
        <v>0</v>
      </c>
      <c r="U47" s="52"/>
      <c r="V47" s="36">
        <f t="shared" si="4"/>
        <v>0</v>
      </c>
      <c r="W47" s="52"/>
      <c r="X47" s="36">
        <f t="shared" si="5"/>
        <v>0</v>
      </c>
      <c r="Y47" s="43">
        <f t="shared" si="6"/>
        <v>0</v>
      </c>
      <c r="Z47" s="36">
        <f t="shared" si="13"/>
        <v>0</v>
      </c>
      <c r="AA47" s="35">
        <f t="shared" si="8"/>
        <v>0</v>
      </c>
    </row>
    <row r="48" spans="1:27" ht="15">
      <c r="A48" s="39">
        <v>46</v>
      </c>
      <c r="B48" s="37" t="str">
        <f>'Меню 4 кв 2020'!O52</f>
        <v>Кофейный напиток (ячменный)</v>
      </c>
      <c r="C48" s="38" t="str">
        <f>'Меню 4 кв 2020'!P52</f>
        <v>кг</v>
      </c>
      <c r="D48" s="59">
        <f>'Меню 4 кв 2020'!Q52</f>
        <v>436</v>
      </c>
      <c r="E48" s="52"/>
      <c r="F48" s="36">
        <f t="shared" si="0"/>
        <v>0</v>
      </c>
      <c r="G48" s="52"/>
      <c r="H48" s="36">
        <f t="shared" si="9"/>
        <v>0</v>
      </c>
      <c r="I48" s="52"/>
      <c r="J48" s="36">
        <f t="shared" si="10"/>
        <v>0</v>
      </c>
      <c r="K48" s="52"/>
      <c r="L48" s="36">
        <f t="shared" si="11"/>
        <v>0</v>
      </c>
      <c r="M48" s="55"/>
      <c r="N48" s="36">
        <f t="shared" si="12"/>
        <v>0</v>
      </c>
      <c r="O48" s="52"/>
      <c r="P48" s="36">
        <f t="shared" si="1"/>
        <v>0</v>
      </c>
      <c r="Q48" s="52"/>
      <c r="R48" s="36">
        <f t="shared" si="2"/>
        <v>0</v>
      </c>
      <c r="S48" s="52"/>
      <c r="T48" s="36">
        <f t="shared" si="3"/>
        <v>0</v>
      </c>
      <c r="U48" s="52"/>
      <c r="V48" s="36">
        <f t="shared" si="4"/>
        <v>0</v>
      </c>
      <c r="W48" s="52"/>
      <c r="X48" s="36">
        <f t="shared" si="5"/>
        <v>0</v>
      </c>
      <c r="Y48" s="43">
        <f t="shared" si="6"/>
        <v>0</v>
      </c>
      <c r="Z48" s="36">
        <f t="shared" si="13"/>
        <v>0</v>
      </c>
      <c r="AA48" s="35">
        <f t="shared" si="8"/>
        <v>0</v>
      </c>
    </row>
    <row r="49" spans="1:27" ht="15">
      <c r="A49" s="39">
        <v>47</v>
      </c>
      <c r="B49" s="37" t="str">
        <f>'Меню 4 кв 2020'!O53</f>
        <v>Какао порошок</v>
      </c>
      <c r="C49" s="38" t="str">
        <f>'Меню 4 кв 2020'!P53</f>
        <v>кг</v>
      </c>
      <c r="D49" s="59">
        <f>'Меню 4 кв 2020'!Q53</f>
        <v>371</v>
      </c>
      <c r="E49" s="52"/>
      <c r="F49" s="36">
        <f t="shared" si="0"/>
        <v>0</v>
      </c>
      <c r="G49" s="52"/>
      <c r="H49" s="36">
        <f t="shared" si="9"/>
        <v>0</v>
      </c>
      <c r="I49" s="52"/>
      <c r="J49" s="36">
        <f t="shared" si="10"/>
        <v>0</v>
      </c>
      <c r="K49" s="52"/>
      <c r="L49" s="36">
        <f t="shared" si="11"/>
        <v>0</v>
      </c>
      <c r="M49" s="55"/>
      <c r="N49" s="36">
        <f t="shared" si="12"/>
        <v>0</v>
      </c>
      <c r="O49" s="52">
        <v>3</v>
      </c>
      <c r="P49" s="36">
        <f t="shared" si="1"/>
        <v>1.11</v>
      </c>
      <c r="Q49" s="52"/>
      <c r="R49" s="36">
        <f t="shared" si="2"/>
        <v>0</v>
      </c>
      <c r="S49" s="52"/>
      <c r="T49" s="36">
        <f t="shared" si="3"/>
        <v>0</v>
      </c>
      <c r="U49" s="52">
        <v>3</v>
      </c>
      <c r="V49" s="36">
        <f t="shared" si="4"/>
        <v>1.11</v>
      </c>
      <c r="W49" s="52"/>
      <c r="X49" s="36">
        <f t="shared" si="5"/>
        <v>0</v>
      </c>
      <c r="Y49" s="43">
        <f t="shared" si="6"/>
        <v>6</v>
      </c>
      <c r="Z49" s="36">
        <f t="shared" si="13"/>
        <v>2.23</v>
      </c>
      <c r="AA49" s="35">
        <f t="shared" si="8"/>
        <v>36</v>
      </c>
    </row>
    <row r="50" spans="1:27" ht="15">
      <c r="A50" s="39">
        <v>48</v>
      </c>
      <c r="B50" s="37" t="str">
        <f>'Меню 4 кв 2020'!O54</f>
        <v>Чай черный (1 сорт)</v>
      </c>
      <c r="C50" s="38" t="str">
        <f>'Меню 4 кв 2020'!P54</f>
        <v>кг</v>
      </c>
      <c r="D50" s="59">
        <f>'Меню 4 кв 2020'!Q54</f>
        <v>330</v>
      </c>
      <c r="E50" s="52">
        <v>1</v>
      </c>
      <c r="F50" s="36">
        <f t="shared" si="0"/>
        <v>0.33</v>
      </c>
      <c r="G50" s="52">
        <v>1</v>
      </c>
      <c r="H50" s="36">
        <f t="shared" si="9"/>
        <v>0.33</v>
      </c>
      <c r="I50" s="52">
        <v>1</v>
      </c>
      <c r="J50" s="36">
        <f t="shared" si="10"/>
        <v>0.33</v>
      </c>
      <c r="K50" s="52">
        <v>1</v>
      </c>
      <c r="L50" s="36">
        <f t="shared" si="11"/>
        <v>0.33</v>
      </c>
      <c r="M50" s="55">
        <v>1</v>
      </c>
      <c r="N50" s="36">
        <f t="shared" si="12"/>
        <v>0.33</v>
      </c>
      <c r="O50" s="52"/>
      <c r="P50" s="36">
        <f t="shared" si="1"/>
        <v>0</v>
      </c>
      <c r="Q50" s="52">
        <v>1</v>
      </c>
      <c r="R50" s="36">
        <f t="shared" si="2"/>
        <v>0.33</v>
      </c>
      <c r="S50" s="52">
        <v>1</v>
      </c>
      <c r="T50" s="36">
        <f t="shared" si="3"/>
        <v>0.33</v>
      </c>
      <c r="U50" s="52"/>
      <c r="V50" s="36">
        <f t="shared" si="4"/>
        <v>0</v>
      </c>
      <c r="W50" s="52">
        <v>1</v>
      </c>
      <c r="X50" s="36">
        <f t="shared" si="5"/>
        <v>0.33</v>
      </c>
      <c r="Y50" s="43">
        <f t="shared" si="6"/>
        <v>8</v>
      </c>
      <c r="Z50" s="36">
        <f t="shared" si="13"/>
        <v>2.64</v>
      </c>
      <c r="AA50" s="35">
        <f t="shared" si="8"/>
        <v>48</v>
      </c>
    </row>
    <row r="51" spans="1:27" ht="15">
      <c r="A51" s="39">
        <v>49</v>
      </c>
      <c r="B51" s="37" t="str">
        <f>'Меню 4 кв 2020'!O55</f>
        <v>Лавровый лист</v>
      </c>
      <c r="C51" s="38" t="str">
        <f>'Меню 4 кв 2020'!P55</f>
        <v>кг</v>
      </c>
      <c r="D51" s="59">
        <f>'Меню 4 кв 2020'!Q55</f>
        <v>373</v>
      </c>
      <c r="E51" s="52"/>
      <c r="F51" s="36">
        <f t="shared" si="0"/>
        <v>0</v>
      </c>
      <c r="G51" s="52"/>
      <c r="H51" s="36">
        <f t="shared" si="9"/>
        <v>0</v>
      </c>
      <c r="I51" s="52"/>
      <c r="J51" s="36">
        <f t="shared" si="10"/>
        <v>0</v>
      </c>
      <c r="K51" s="52"/>
      <c r="L51" s="36">
        <f t="shared" si="11"/>
        <v>0</v>
      </c>
      <c r="M51" s="55"/>
      <c r="N51" s="36">
        <f t="shared" si="12"/>
        <v>0</v>
      </c>
      <c r="O51" s="52"/>
      <c r="P51" s="36">
        <f t="shared" si="1"/>
        <v>0</v>
      </c>
      <c r="Q51" s="52"/>
      <c r="R51" s="36">
        <f t="shared" si="2"/>
        <v>0</v>
      </c>
      <c r="S51" s="52"/>
      <c r="T51" s="36">
        <f t="shared" si="3"/>
        <v>0</v>
      </c>
      <c r="U51" s="52"/>
      <c r="V51" s="36">
        <f t="shared" si="4"/>
        <v>0</v>
      </c>
      <c r="W51" s="52"/>
      <c r="X51" s="36">
        <f t="shared" si="5"/>
        <v>0</v>
      </c>
      <c r="Y51" s="43">
        <f t="shared" si="6"/>
        <v>0</v>
      </c>
      <c r="Z51" s="36">
        <f t="shared" si="13"/>
        <v>0</v>
      </c>
      <c r="AA51" s="35">
        <f t="shared" si="8"/>
        <v>0</v>
      </c>
    </row>
    <row r="52" spans="1:27" ht="15">
      <c r="A52" s="39">
        <v>50</v>
      </c>
      <c r="B52" s="37" t="str">
        <f>'Меню 4 кв 2020'!O56</f>
        <v>Хлеб "Городской"</v>
      </c>
      <c r="C52" s="38" t="str">
        <f>'Меню 4 кв 2020'!P56</f>
        <v>кг</v>
      </c>
      <c r="D52" s="59">
        <f>'Меню 4 кв 2020'!Q56</f>
        <v>51</v>
      </c>
      <c r="E52" s="52"/>
      <c r="F52" s="36">
        <f t="shared" si="0"/>
        <v>0</v>
      </c>
      <c r="G52" s="52">
        <v>30</v>
      </c>
      <c r="H52" s="36">
        <f t="shared" si="9"/>
        <v>1.53</v>
      </c>
      <c r="I52" s="52">
        <v>31</v>
      </c>
      <c r="J52" s="36">
        <f t="shared" si="10"/>
        <v>1.58</v>
      </c>
      <c r="K52" s="52">
        <v>30</v>
      </c>
      <c r="L52" s="36">
        <f t="shared" si="11"/>
        <v>1.53</v>
      </c>
      <c r="M52" s="55"/>
      <c r="N52" s="36">
        <f t="shared" si="12"/>
        <v>0</v>
      </c>
      <c r="O52" s="52">
        <v>30</v>
      </c>
      <c r="P52" s="36">
        <f t="shared" si="1"/>
        <v>1.53</v>
      </c>
      <c r="Q52" s="52">
        <v>4</v>
      </c>
      <c r="R52" s="36">
        <f t="shared" si="2"/>
        <v>0.2</v>
      </c>
      <c r="S52" s="52">
        <v>35</v>
      </c>
      <c r="T52" s="36">
        <f t="shared" si="3"/>
        <v>1.79</v>
      </c>
      <c r="U52" s="52">
        <v>35</v>
      </c>
      <c r="V52" s="36">
        <f t="shared" si="4"/>
        <v>1.79</v>
      </c>
      <c r="W52" s="52">
        <v>30</v>
      </c>
      <c r="X52" s="36">
        <f t="shared" si="5"/>
        <v>1.53</v>
      </c>
      <c r="Y52" s="43">
        <f t="shared" si="6"/>
        <v>225</v>
      </c>
      <c r="Z52" s="36">
        <f t="shared" si="13"/>
        <v>11.48</v>
      </c>
      <c r="AA52" s="35">
        <f t="shared" si="8"/>
        <v>1350</v>
      </c>
    </row>
    <row r="53" spans="1:27" ht="15">
      <c r="A53" s="39">
        <v>51</v>
      </c>
      <c r="B53" s="37" t="str">
        <f>'Меню 4 кв 2020'!O57</f>
        <v>Печенье "Сласть"</v>
      </c>
      <c r="C53" s="38" t="str">
        <f>'Меню 4 кв 2020'!P57</f>
        <v>кг</v>
      </c>
      <c r="D53" s="59">
        <f>'Меню 4 кв 2020'!Q57</f>
        <v>0</v>
      </c>
      <c r="E53" s="52"/>
      <c r="F53" s="36">
        <f t="shared" si="0"/>
        <v>0</v>
      </c>
      <c r="G53" s="52"/>
      <c r="H53" s="36">
        <f t="shared" si="9"/>
        <v>0</v>
      </c>
      <c r="I53" s="52"/>
      <c r="J53" s="36">
        <f t="shared" si="10"/>
        <v>0</v>
      </c>
      <c r="K53" s="52"/>
      <c r="L53" s="36">
        <f t="shared" si="11"/>
        <v>0</v>
      </c>
      <c r="M53" s="55"/>
      <c r="N53" s="36">
        <f t="shared" si="12"/>
        <v>0</v>
      </c>
      <c r="O53" s="52"/>
      <c r="P53" s="36">
        <f t="shared" si="1"/>
        <v>0</v>
      </c>
      <c r="Q53" s="52"/>
      <c r="R53" s="36">
        <f t="shared" si="2"/>
        <v>0</v>
      </c>
      <c r="S53" s="52"/>
      <c r="T53" s="36">
        <f t="shared" si="3"/>
        <v>0</v>
      </c>
      <c r="U53" s="52"/>
      <c r="V53" s="36">
        <f t="shared" si="4"/>
        <v>0</v>
      </c>
      <c r="W53" s="52"/>
      <c r="X53" s="36">
        <f t="shared" si="5"/>
        <v>0</v>
      </c>
      <c r="Y53" s="43">
        <f t="shared" si="6"/>
        <v>0</v>
      </c>
      <c r="Z53" s="36">
        <f t="shared" si="13"/>
        <v>0</v>
      </c>
      <c r="AA53" s="35">
        <f t="shared" si="8"/>
        <v>0</v>
      </c>
    </row>
    <row r="54" spans="1:27" ht="15">
      <c r="A54" s="39">
        <v>52</v>
      </c>
      <c r="B54" s="37" t="str">
        <f>'Меню 4 кв 2020'!O58</f>
        <v>Печенье"Малиновое"</v>
      </c>
      <c r="C54" s="38" t="str">
        <f>'Меню 4 кв 2020'!P58</f>
        <v>кг</v>
      </c>
      <c r="D54" s="59">
        <f>'Меню 4 кв 2020'!Q58</f>
        <v>170</v>
      </c>
      <c r="E54" s="52"/>
      <c r="F54" s="36">
        <f t="shared" si="0"/>
        <v>0</v>
      </c>
      <c r="G54" s="52"/>
      <c r="H54" s="36">
        <f t="shared" si="9"/>
        <v>0</v>
      </c>
      <c r="I54" s="52"/>
      <c r="J54" s="36">
        <f t="shared" si="10"/>
        <v>0</v>
      </c>
      <c r="K54" s="52"/>
      <c r="L54" s="36">
        <f t="shared" si="11"/>
        <v>0</v>
      </c>
      <c r="M54" s="55"/>
      <c r="N54" s="36">
        <f t="shared" si="12"/>
        <v>0</v>
      </c>
      <c r="O54" s="52"/>
      <c r="P54" s="36">
        <f t="shared" si="1"/>
        <v>0</v>
      </c>
      <c r="Q54" s="52"/>
      <c r="R54" s="36">
        <f t="shared" si="2"/>
        <v>0</v>
      </c>
      <c r="S54" s="52"/>
      <c r="T54" s="36">
        <f t="shared" si="3"/>
        <v>0</v>
      </c>
      <c r="U54" s="52"/>
      <c r="V54" s="36">
        <f t="shared" si="4"/>
        <v>0</v>
      </c>
      <c r="W54" s="52"/>
      <c r="X54" s="36">
        <f t="shared" si="5"/>
        <v>0</v>
      </c>
      <c r="Y54" s="43">
        <f t="shared" si="6"/>
        <v>0</v>
      </c>
      <c r="Z54" s="36">
        <f t="shared" si="13"/>
        <v>0</v>
      </c>
      <c r="AA54" s="35">
        <f t="shared" si="8"/>
        <v>0</v>
      </c>
    </row>
    <row r="55" spans="1:27" ht="15">
      <c r="A55" s="39">
        <v>53</v>
      </c>
      <c r="B55" s="37" t="str">
        <f>'Меню 4 кв 2020'!O59</f>
        <v>Печенье "Персиковое"</v>
      </c>
      <c r="C55" s="38" t="str">
        <f>'Меню 4 кв 2020'!P59</f>
        <v>кг</v>
      </c>
      <c r="D55" s="59">
        <f>'Меню 4 кв 2020'!Q59</f>
        <v>170</v>
      </c>
      <c r="E55" s="52"/>
      <c r="F55" s="36">
        <f t="shared" si="0"/>
        <v>0</v>
      </c>
      <c r="G55" s="52"/>
      <c r="H55" s="36">
        <f t="shared" si="9"/>
        <v>0</v>
      </c>
      <c r="I55" s="52"/>
      <c r="J55" s="36">
        <f t="shared" si="10"/>
        <v>0</v>
      </c>
      <c r="K55" s="52"/>
      <c r="L55" s="36">
        <f t="shared" si="11"/>
        <v>0</v>
      </c>
      <c r="M55" s="55"/>
      <c r="N55" s="36">
        <f t="shared" si="12"/>
        <v>0</v>
      </c>
      <c r="O55" s="52"/>
      <c r="P55" s="36">
        <f t="shared" si="1"/>
        <v>0</v>
      </c>
      <c r="Q55" s="52"/>
      <c r="R55" s="36">
        <f t="shared" si="2"/>
        <v>0</v>
      </c>
      <c r="S55" s="52"/>
      <c r="T55" s="36">
        <f t="shared" si="3"/>
        <v>0</v>
      </c>
      <c r="U55" s="52"/>
      <c r="V55" s="36">
        <f t="shared" si="4"/>
        <v>0</v>
      </c>
      <c r="W55" s="52"/>
      <c r="X55" s="36">
        <f t="shared" si="5"/>
        <v>0</v>
      </c>
      <c r="Y55" s="43">
        <f t="shared" si="6"/>
        <v>0</v>
      </c>
      <c r="Z55" s="36">
        <f t="shared" si="13"/>
        <v>0</v>
      </c>
      <c r="AA55" s="35">
        <f t="shared" si="8"/>
        <v>0</v>
      </c>
    </row>
    <row r="56" spans="1:27" ht="15">
      <c r="A56" s="39">
        <v>54</v>
      </c>
      <c r="B56" s="37" t="str">
        <f>'Меню 4 кв 2020'!O60</f>
        <v>Пряник "Ягодка"</v>
      </c>
      <c r="C56" s="38" t="str">
        <f>'Меню 4 кв 2020'!P60</f>
        <v>кг</v>
      </c>
      <c r="D56" s="59">
        <f>'Меню 4 кв 2020'!Q60</f>
        <v>155</v>
      </c>
      <c r="E56" s="52"/>
      <c r="F56" s="36">
        <f t="shared" si="0"/>
        <v>0</v>
      </c>
      <c r="G56" s="52"/>
      <c r="H56" s="36">
        <f t="shared" si="9"/>
        <v>0</v>
      </c>
      <c r="I56" s="52"/>
      <c r="J56" s="36">
        <f t="shared" si="10"/>
        <v>0</v>
      </c>
      <c r="K56" s="52"/>
      <c r="L56" s="36">
        <f t="shared" si="11"/>
        <v>0</v>
      </c>
      <c r="M56" s="55"/>
      <c r="N56" s="36">
        <f t="shared" si="12"/>
        <v>0</v>
      </c>
      <c r="O56" s="52"/>
      <c r="P56" s="36">
        <f t="shared" si="1"/>
        <v>0</v>
      </c>
      <c r="Q56" s="52"/>
      <c r="R56" s="36">
        <f t="shared" si="2"/>
        <v>0</v>
      </c>
      <c r="S56" s="52"/>
      <c r="T56" s="36">
        <f t="shared" si="3"/>
        <v>0</v>
      </c>
      <c r="U56" s="52"/>
      <c r="V56" s="36">
        <f t="shared" si="4"/>
        <v>0</v>
      </c>
      <c r="W56" s="52"/>
      <c r="X56" s="36">
        <f t="shared" si="5"/>
        <v>0</v>
      </c>
      <c r="Y56" s="43">
        <f t="shared" si="6"/>
        <v>0</v>
      </c>
      <c r="Z56" s="36">
        <f t="shared" si="13"/>
        <v>0</v>
      </c>
      <c r="AA56" s="35">
        <f t="shared" si="8"/>
        <v>0</v>
      </c>
    </row>
    <row r="57" spans="1:27" ht="15">
      <c r="A57" s="39">
        <v>55</v>
      </c>
      <c r="B57" s="37" t="str">
        <f>'Меню 4 кв 2020'!O61</f>
        <v>Огурцы свежие</v>
      </c>
      <c r="C57" s="38" t="str">
        <f>'Меню 4 кв 2020'!P61</f>
        <v>кг</v>
      </c>
      <c r="D57" s="59">
        <f>'Меню 4 кв 2020'!Q61</f>
        <v>0</v>
      </c>
      <c r="E57" s="52"/>
      <c r="F57" s="36">
        <f t="shared" si="0"/>
        <v>0</v>
      </c>
      <c r="G57" s="52"/>
      <c r="H57" s="36">
        <f t="shared" si="9"/>
        <v>0</v>
      </c>
      <c r="I57" s="52"/>
      <c r="J57" s="36">
        <f t="shared" si="10"/>
        <v>0</v>
      </c>
      <c r="K57" s="52"/>
      <c r="L57" s="36">
        <f t="shared" si="11"/>
        <v>0</v>
      </c>
      <c r="M57" s="55"/>
      <c r="N57" s="36">
        <f t="shared" si="12"/>
        <v>0</v>
      </c>
      <c r="O57" s="52"/>
      <c r="P57" s="36">
        <f t="shared" si="1"/>
        <v>0</v>
      </c>
      <c r="Q57" s="52"/>
      <c r="R57" s="36">
        <f t="shared" si="2"/>
        <v>0</v>
      </c>
      <c r="S57" s="52"/>
      <c r="T57" s="36">
        <f t="shared" si="3"/>
        <v>0</v>
      </c>
      <c r="U57" s="52"/>
      <c r="V57" s="36">
        <f t="shared" si="4"/>
        <v>0</v>
      </c>
      <c r="W57" s="52"/>
      <c r="X57" s="36">
        <f t="shared" si="5"/>
        <v>0</v>
      </c>
      <c r="Y57" s="43">
        <f t="shared" si="6"/>
        <v>0</v>
      </c>
      <c r="Z57" s="36">
        <f t="shared" si="13"/>
        <v>0</v>
      </c>
      <c r="AA57" s="35">
        <f t="shared" si="8"/>
        <v>0</v>
      </c>
    </row>
    <row r="58" spans="1:27" ht="15">
      <c r="A58" s="39">
        <v>56</v>
      </c>
      <c r="B58" s="37" t="str">
        <f>'Меню 4 кв 2020'!O62</f>
        <v>Помидоры свежие</v>
      </c>
      <c r="C58" s="38" t="str">
        <f>'Меню 4 кв 2020'!P62</f>
        <v>кг</v>
      </c>
      <c r="D58" s="59">
        <f>'Меню 4 кв 2020'!Q62</f>
        <v>0</v>
      </c>
      <c r="E58" s="52"/>
      <c r="F58" s="36">
        <f t="shared" si="0"/>
        <v>0</v>
      </c>
      <c r="G58" s="52"/>
      <c r="H58" s="36">
        <f t="shared" si="9"/>
        <v>0</v>
      </c>
      <c r="I58" s="52"/>
      <c r="J58" s="36">
        <f t="shared" si="10"/>
        <v>0</v>
      </c>
      <c r="K58" s="52"/>
      <c r="L58" s="36">
        <f t="shared" si="11"/>
        <v>0</v>
      </c>
      <c r="M58" s="55"/>
      <c r="N58" s="36">
        <f t="shared" si="12"/>
        <v>0</v>
      </c>
      <c r="O58" s="52"/>
      <c r="P58" s="36">
        <f t="shared" si="1"/>
        <v>0</v>
      </c>
      <c r="Q58" s="52"/>
      <c r="R58" s="36">
        <f t="shared" si="2"/>
        <v>0</v>
      </c>
      <c r="S58" s="52"/>
      <c r="T58" s="36">
        <f t="shared" si="3"/>
        <v>0</v>
      </c>
      <c r="U58" s="52"/>
      <c r="V58" s="36">
        <f t="shared" si="4"/>
        <v>0</v>
      </c>
      <c r="W58" s="52"/>
      <c r="X58" s="36">
        <f t="shared" si="5"/>
        <v>0</v>
      </c>
      <c r="Y58" s="43">
        <f t="shared" si="6"/>
        <v>0</v>
      </c>
      <c r="Z58" s="36">
        <f t="shared" si="13"/>
        <v>0</v>
      </c>
      <c r="AA58" s="35">
        <f t="shared" si="8"/>
        <v>0</v>
      </c>
    </row>
    <row r="59" spans="1:27" ht="15">
      <c r="A59" s="39">
        <v>57</v>
      </c>
      <c r="B59" s="37" t="str">
        <f>'Меню 4 кв 2020'!O63</f>
        <v>Перец болгарский</v>
      </c>
      <c r="C59" s="38" t="str">
        <f>'Меню 4 кв 2020'!P63</f>
        <v>кг</v>
      </c>
      <c r="D59" s="59">
        <f>'Меню 4 кв 2020'!Q63</f>
        <v>0</v>
      </c>
      <c r="E59" s="52"/>
      <c r="F59" s="36">
        <f t="shared" si="0"/>
        <v>0</v>
      </c>
      <c r="G59" s="52"/>
      <c r="H59" s="36">
        <f t="shared" si="9"/>
        <v>0</v>
      </c>
      <c r="I59" s="52"/>
      <c r="J59" s="36">
        <f>I59*D59/1000</f>
        <v>0</v>
      </c>
      <c r="K59" s="52"/>
      <c r="L59" s="36">
        <f t="shared" si="11"/>
        <v>0</v>
      </c>
      <c r="M59" s="55"/>
      <c r="N59" s="36">
        <f t="shared" si="12"/>
        <v>0</v>
      </c>
      <c r="O59" s="52"/>
      <c r="P59" s="36">
        <f t="shared" si="1"/>
        <v>0</v>
      </c>
      <c r="Q59" s="52"/>
      <c r="R59" s="36">
        <f t="shared" si="2"/>
        <v>0</v>
      </c>
      <c r="S59" s="52"/>
      <c r="T59" s="36">
        <f t="shared" si="3"/>
        <v>0</v>
      </c>
      <c r="U59" s="52"/>
      <c r="V59" s="36">
        <f t="shared" si="4"/>
        <v>0</v>
      </c>
      <c r="W59" s="52"/>
      <c r="X59" s="36">
        <f t="shared" si="5"/>
        <v>0</v>
      </c>
      <c r="Y59" s="43">
        <f t="shared" si="6"/>
        <v>0</v>
      </c>
      <c r="Z59" s="36">
        <f t="shared" si="13"/>
        <v>0</v>
      </c>
      <c r="AA59" s="35">
        <f t="shared" si="8"/>
        <v>0</v>
      </c>
    </row>
    <row r="60" spans="1:27" s="53" customFormat="1" ht="15">
      <c r="A60" s="103">
        <v>58</v>
      </c>
      <c r="B60" s="37" t="str">
        <f>'Меню 4 кв 2020'!O64</f>
        <v>Кабачки свежие</v>
      </c>
      <c r="C60" s="38" t="str">
        <f>'Меню 4 кв 2020'!P64</f>
        <v>кг</v>
      </c>
      <c r="D60" s="59">
        <f>'Меню 4 кв 2020'!Q64</f>
        <v>0</v>
      </c>
      <c r="E60" s="52"/>
      <c r="F60" s="36">
        <f t="shared" si="0"/>
        <v>0</v>
      </c>
      <c r="G60" s="52"/>
      <c r="H60" s="36">
        <f t="shared" si="9"/>
        <v>0</v>
      </c>
      <c r="I60" s="52"/>
      <c r="J60" s="52">
        <f>I60*D60/1000</f>
        <v>0</v>
      </c>
      <c r="K60" s="52"/>
      <c r="L60" s="36">
        <f t="shared" si="11"/>
        <v>0</v>
      </c>
      <c r="M60" s="55"/>
      <c r="N60" s="36">
        <f t="shared" si="12"/>
        <v>0</v>
      </c>
      <c r="O60" s="52"/>
      <c r="P60" s="36">
        <f t="shared" si="1"/>
        <v>0</v>
      </c>
      <c r="Q60" s="52"/>
      <c r="R60" s="36">
        <f t="shared" si="2"/>
        <v>0</v>
      </c>
      <c r="S60" s="52"/>
      <c r="T60" s="52">
        <f t="shared" si="3"/>
        <v>0</v>
      </c>
      <c r="U60" s="52"/>
      <c r="V60" s="52">
        <f t="shared" si="4"/>
        <v>0</v>
      </c>
      <c r="W60" s="52"/>
      <c r="X60" s="36">
        <f t="shared" si="5"/>
        <v>0</v>
      </c>
      <c r="Y60" s="102">
        <f t="shared" si="6"/>
        <v>0</v>
      </c>
      <c r="Z60" s="52">
        <f t="shared" si="13"/>
        <v>0</v>
      </c>
      <c r="AA60" s="35">
        <f t="shared" si="8"/>
        <v>0</v>
      </c>
    </row>
    <row r="61" spans="1:26" s="53" customFormat="1" ht="15">
      <c r="A61" s="104"/>
      <c r="B61" s="105" t="s">
        <v>53</v>
      </c>
      <c r="C61" s="52"/>
      <c r="D61" s="52"/>
      <c r="E61" s="52"/>
      <c r="F61" s="96">
        <f>SUM(F4:F60)</f>
        <v>14.9</v>
      </c>
      <c r="G61" s="52"/>
      <c r="H61" s="96">
        <f>SUM(H3:H60)</f>
        <v>14.9</v>
      </c>
      <c r="I61" s="52"/>
      <c r="J61" s="96">
        <f>SUM(J3:J60)</f>
        <v>14.9</v>
      </c>
      <c r="K61" s="52"/>
      <c r="L61" s="96">
        <f>SUM(L3:L60)</f>
        <v>14.9</v>
      </c>
      <c r="M61" s="55"/>
      <c r="N61" s="96">
        <f>SUM(N3:N60)</f>
        <v>14.9</v>
      </c>
      <c r="O61" s="52"/>
      <c r="P61" s="96">
        <f>SUM(P3:P60)</f>
        <v>14.9</v>
      </c>
      <c r="Q61" s="52"/>
      <c r="R61" s="96">
        <f>SUM(R3:R60)</f>
        <v>14.9</v>
      </c>
      <c r="S61" s="52"/>
      <c r="T61" s="96">
        <f>SUM(T3:T60)</f>
        <v>14.9</v>
      </c>
      <c r="U61" s="52"/>
      <c r="V61" s="96">
        <f>SUM(V3:V60)</f>
        <v>14.9</v>
      </c>
      <c r="W61" s="52"/>
      <c r="X61" s="96">
        <f>SUM(X3:X60)</f>
        <v>14.9</v>
      </c>
      <c r="Y61" s="102">
        <f t="shared" si="6"/>
        <v>0</v>
      </c>
      <c r="Z61" s="52">
        <f t="shared" si="13"/>
        <v>0</v>
      </c>
    </row>
    <row r="62" spans="1:26" s="53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5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>
        <f>SUM(Z3:Z61)</f>
        <v>148.89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84"/>
  <sheetViews>
    <sheetView zoomScalePageLayoutView="0" workbookViewId="0" topLeftCell="A40">
      <selection activeCell="AA54" sqref="AA54"/>
    </sheetView>
  </sheetViews>
  <sheetFormatPr defaultColWidth="9.00390625" defaultRowHeight="12.75"/>
  <cols>
    <col min="1" max="1" width="9.125" style="35" customWidth="1"/>
    <col min="2" max="2" width="31.25390625" style="35" customWidth="1"/>
    <col min="3" max="3" width="9.375" style="35" customWidth="1"/>
    <col min="4" max="4" width="9.125" style="35" customWidth="1"/>
    <col min="5" max="5" width="9.125" style="53" hidden="1" customWidth="1"/>
    <col min="6" max="6" width="9.125" style="35" hidden="1" customWidth="1"/>
    <col min="7" max="7" width="9.125" style="53" hidden="1" customWidth="1"/>
    <col min="8" max="8" width="9.125" style="35" hidden="1" customWidth="1"/>
    <col min="9" max="9" width="9.125" style="53" hidden="1" customWidth="1"/>
    <col min="10" max="10" width="9.125" style="35" hidden="1" customWidth="1"/>
    <col min="11" max="11" width="9.125" style="53" hidden="1" customWidth="1"/>
    <col min="12" max="12" width="9.125" style="35" hidden="1" customWidth="1"/>
    <col min="13" max="13" width="9.125" style="56" hidden="1" customWidth="1"/>
    <col min="14" max="14" width="9.125" style="35" hidden="1" customWidth="1"/>
    <col min="15" max="15" width="9.125" style="53" hidden="1" customWidth="1"/>
    <col min="16" max="16" width="9.125" style="35" hidden="1" customWidth="1"/>
    <col min="17" max="17" width="9.125" style="53" hidden="1" customWidth="1"/>
    <col min="18" max="18" width="9.125" style="35" hidden="1" customWidth="1"/>
    <col min="19" max="19" width="9.125" style="53" hidden="1" customWidth="1"/>
    <col min="20" max="20" width="9.125" style="35" hidden="1" customWidth="1"/>
    <col min="21" max="21" width="9.125" style="53" hidden="1" customWidth="1"/>
    <col min="22" max="22" width="9.125" style="35" hidden="1" customWidth="1"/>
    <col min="23" max="23" width="9.125" style="56" customWidth="1"/>
    <col min="24" max="30" width="9.125" style="35" customWidth="1"/>
    <col min="31" max="31" width="7.375" style="35" customWidth="1"/>
    <col min="32" max="32" width="58.00390625" style="35" customWidth="1"/>
    <col min="33" max="33" width="16.75390625" style="35" customWidth="1"/>
    <col min="34" max="34" width="13.00390625" style="35" customWidth="1"/>
    <col min="35" max="16384" width="9.125" style="35" customWidth="1"/>
  </cols>
  <sheetData>
    <row r="1" spans="2:32" ht="15" customHeight="1">
      <c r="B1" s="125" t="s">
        <v>5</v>
      </c>
      <c r="G1" s="124"/>
      <c r="AF1" s="77" t="s">
        <v>95</v>
      </c>
    </row>
    <row r="2" spans="1:32" ht="25.5">
      <c r="A2" s="42" t="s">
        <v>3</v>
      </c>
      <c r="B2" s="42" t="s">
        <v>54</v>
      </c>
      <c r="C2" s="42" t="s">
        <v>55</v>
      </c>
      <c r="D2" s="42" t="s">
        <v>56</v>
      </c>
      <c r="E2" s="51">
        <v>1</v>
      </c>
      <c r="F2" s="42" t="s">
        <v>57</v>
      </c>
      <c r="G2" s="51">
        <v>2</v>
      </c>
      <c r="H2" s="42" t="s">
        <v>57</v>
      </c>
      <c r="I2" s="51">
        <v>3</v>
      </c>
      <c r="J2" s="42" t="s">
        <v>57</v>
      </c>
      <c r="K2" s="51">
        <v>4</v>
      </c>
      <c r="L2" s="42" t="s">
        <v>57</v>
      </c>
      <c r="M2" s="54">
        <v>5</v>
      </c>
      <c r="N2" s="42" t="s">
        <v>57</v>
      </c>
      <c r="O2" s="51">
        <v>1</v>
      </c>
      <c r="P2" s="42" t="s">
        <v>57</v>
      </c>
      <c r="Q2" s="51">
        <v>2</v>
      </c>
      <c r="R2" s="42" t="s">
        <v>57</v>
      </c>
      <c r="S2" s="51">
        <v>3</v>
      </c>
      <c r="T2" s="42" t="s">
        <v>57</v>
      </c>
      <c r="U2" s="51">
        <v>4</v>
      </c>
      <c r="V2" s="42" t="s">
        <v>57</v>
      </c>
      <c r="W2" s="54">
        <v>5</v>
      </c>
      <c r="X2" s="42" t="s">
        <v>57</v>
      </c>
      <c r="Y2" s="42" t="s">
        <v>58</v>
      </c>
      <c r="Z2" s="42" t="s">
        <v>57</v>
      </c>
      <c r="AA2" s="79"/>
      <c r="AB2" s="79"/>
      <c r="AC2" s="35" t="s">
        <v>91</v>
      </c>
      <c r="AF2" s="74" t="s">
        <v>122</v>
      </c>
    </row>
    <row r="3" spans="1:32" ht="15.75">
      <c r="A3" s="39">
        <v>1</v>
      </c>
      <c r="B3" s="37" t="str">
        <f>завтрак!B3</f>
        <v>Яйцо (1 сорт)</v>
      </c>
      <c r="C3" s="38" t="str">
        <f>завтрак!C3</f>
        <v>шт</v>
      </c>
      <c r="D3" s="59">
        <f>завтрак!D3</f>
        <v>6.4</v>
      </c>
      <c r="E3" s="52"/>
      <c r="F3" s="36">
        <f>E3*D3</f>
        <v>0</v>
      </c>
      <c r="G3" s="52">
        <v>0.1</v>
      </c>
      <c r="H3" s="36">
        <f>G3*D3</f>
        <v>0.64</v>
      </c>
      <c r="I3" s="52"/>
      <c r="J3" s="36">
        <f>I3*D3</f>
        <v>0</v>
      </c>
      <c r="K3" s="52"/>
      <c r="L3" s="36">
        <f>K3*D3</f>
        <v>0</v>
      </c>
      <c r="M3" s="55"/>
      <c r="N3" s="36">
        <f>D3*M3</f>
        <v>0</v>
      </c>
      <c r="O3" s="52"/>
      <c r="P3" s="36">
        <f>O3*D3</f>
        <v>0</v>
      </c>
      <c r="Q3" s="85"/>
      <c r="R3" s="36">
        <f>Q3*D3</f>
        <v>0</v>
      </c>
      <c r="S3" s="52"/>
      <c r="T3" s="36">
        <f>D3*S3</f>
        <v>0</v>
      </c>
      <c r="U3" s="52"/>
      <c r="V3" s="36">
        <f>D3*U3</f>
        <v>0</v>
      </c>
      <c r="W3" s="55">
        <v>0.1</v>
      </c>
      <c r="X3" s="36">
        <f>D3*W3</f>
        <v>0.64</v>
      </c>
      <c r="Y3" s="43">
        <f>(E3+G3+I3+K3+M3+O3+Q3+S3+U3+W3)</f>
        <v>0.2</v>
      </c>
      <c r="Z3" s="36">
        <f>Y3*D3</f>
        <v>1.28</v>
      </c>
      <c r="AA3" s="80">
        <f>Y3*6</f>
        <v>1.2</v>
      </c>
      <c r="AB3" s="80"/>
      <c r="AC3" s="35">
        <f>(Y3+завтрак!Y3+полдник!Y3)/10</f>
        <v>0.44</v>
      </c>
      <c r="AF3" s="97" t="s">
        <v>96</v>
      </c>
    </row>
    <row r="4" spans="1:34" ht="15" customHeight="1">
      <c r="A4" s="39">
        <v>2</v>
      </c>
      <c r="B4" s="37" t="str">
        <f>завтрак!B4</f>
        <v>Мясо говядины (1категории)</v>
      </c>
      <c r="C4" s="38" t="str">
        <f>завтрак!C4</f>
        <v>кг</v>
      </c>
      <c r="D4" s="59">
        <f>завтрак!D4</f>
        <v>297</v>
      </c>
      <c r="E4" s="52"/>
      <c r="F4" s="36">
        <f>D4*E4/1000</f>
        <v>0</v>
      </c>
      <c r="G4" s="52">
        <v>72</v>
      </c>
      <c r="H4" s="36">
        <f>G4*D4/1000</f>
        <v>21.38</v>
      </c>
      <c r="I4" s="52"/>
      <c r="J4" s="36">
        <f>I4*D4/1000</f>
        <v>0</v>
      </c>
      <c r="K4" s="52"/>
      <c r="L4" s="36">
        <f>K4*D4/1000</f>
        <v>0</v>
      </c>
      <c r="M4" s="55">
        <v>68</v>
      </c>
      <c r="N4" s="36">
        <f>D4*M4/1000</f>
        <v>20.2</v>
      </c>
      <c r="O4" s="52">
        <v>71</v>
      </c>
      <c r="P4" s="36">
        <f>O4*D4/1000</f>
        <v>21.09</v>
      </c>
      <c r="Q4" s="52"/>
      <c r="R4" s="36">
        <f>D4*Q4/1000</f>
        <v>0</v>
      </c>
      <c r="S4" s="52">
        <v>71</v>
      </c>
      <c r="T4" s="36">
        <f>D4*S4/1000</f>
        <v>21.09</v>
      </c>
      <c r="U4" s="52"/>
      <c r="V4" s="36">
        <f>D4*U4/1000</f>
        <v>0</v>
      </c>
      <c r="W4" s="55">
        <v>66</v>
      </c>
      <c r="X4" s="36">
        <f>D4*W4/1000</f>
        <v>19.6</v>
      </c>
      <c r="Y4" s="43">
        <f aca="true" t="shared" si="0" ref="Y4:Y61">(E4+G4+I4+K4+M4+O4+Q4+S4+U4+W4)</f>
        <v>348</v>
      </c>
      <c r="Z4" s="36">
        <f>Y4*D4/1000</f>
        <v>103.36</v>
      </c>
      <c r="AA4" s="80">
        <f aca="true" t="shared" si="1" ref="AA4:AA60">Y4*6</f>
        <v>2088</v>
      </c>
      <c r="AB4" s="80"/>
      <c r="AC4" s="35">
        <f>(Y4+завтрак!Y4+полдник!Y4)/10</f>
        <v>34.8</v>
      </c>
      <c r="AE4" s="245" t="s">
        <v>92</v>
      </c>
      <c r="AF4" s="247" t="s">
        <v>93</v>
      </c>
      <c r="AG4" s="247" t="s">
        <v>94</v>
      </c>
      <c r="AH4" s="247" t="s">
        <v>91</v>
      </c>
    </row>
    <row r="5" spans="1:34" ht="15" customHeight="1">
      <c r="A5" s="39">
        <v>3</v>
      </c>
      <c r="B5" s="37" t="str">
        <f>завтрак!B5</f>
        <v>Мясо птицы (1 категории)</v>
      </c>
      <c r="C5" s="38" t="str">
        <f>завтрак!C5</f>
        <v>кг</v>
      </c>
      <c r="D5" s="59">
        <f>завтрак!D5</f>
        <v>183</v>
      </c>
      <c r="E5" s="52">
        <v>93</v>
      </c>
      <c r="F5" s="36">
        <f aca="true" t="shared" si="2" ref="F5:F60">D5*E5/1000</f>
        <v>17.02</v>
      </c>
      <c r="G5" s="52"/>
      <c r="H5" s="36">
        <f aca="true" t="shared" si="3" ref="H5:H60">G5*D5/1000</f>
        <v>0</v>
      </c>
      <c r="I5" s="52">
        <v>112</v>
      </c>
      <c r="J5" s="36">
        <f aca="true" t="shared" si="4" ref="J5:J60">I5*D5/1000</f>
        <v>20.5</v>
      </c>
      <c r="K5" s="52"/>
      <c r="L5" s="36">
        <f aca="true" t="shared" si="5" ref="L5:L60">K5*D5/1000</f>
        <v>0</v>
      </c>
      <c r="M5" s="55"/>
      <c r="N5" s="36">
        <f aca="true" t="shared" si="6" ref="N5:N60">D5*M5/1000</f>
        <v>0</v>
      </c>
      <c r="O5" s="52"/>
      <c r="P5" s="36">
        <f aca="true" t="shared" si="7" ref="P5:P60">O5*D5/1000</f>
        <v>0</v>
      </c>
      <c r="Q5" s="52">
        <v>106</v>
      </c>
      <c r="R5" s="36">
        <f aca="true" t="shared" si="8" ref="R5:R60">D5*Q5/1000</f>
        <v>19.4</v>
      </c>
      <c r="S5" s="52"/>
      <c r="T5" s="36">
        <f aca="true" t="shared" si="9" ref="T5:T60">D5*S5/1000</f>
        <v>0</v>
      </c>
      <c r="U5" s="52"/>
      <c r="V5" s="36">
        <f aca="true" t="shared" si="10" ref="V5:V60">D5*U5/1000</f>
        <v>0</v>
      </c>
      <c r="W5" s="55"/>
      <c r="X5" s="36">
        <f aca="true" t="shared" si="11" ref="X5:X60">D5*W5/1000</f>
        <v>0</v>
      </c>
      <c r="Y5" s="43">
        <f t="shared" si="0"/>
        <v>311</v>
      </c>
      <c r="Z5" s="36">
        <f aca="true" t="shared" si="12" ref="Z5:Z61">Y5*D5/1000</f>
        <v>56.91</v>
      </c>
      <c r="AA5" s="80">
        <f t="shared" si="1"/>
        <v>1866</v>
      </c>
      <c r="AB5" s="80"/>
      <c r="AC5" s="35">
        <f>(Y5+завтрак!Y5+полдник!Y5)/10</f>
        <v>31.1</v>
      </c>
      <c r="AE5" s="246"/>
      <c r="AF5" s="248"/>
      <c r="AG5" s="248"/>
      <c r="AH5" s="249"/>
    </row>
    <row r="6" spans="1:34" ht="15" customHeight="1">
      <c r="A6" s="39">
        <v>4</v>
      </c>
      <c r="B6" s="37" t="str">
        <f>завтрак!B6</f>
        <v>Сосиски говяжьи (высший сорт)</v>
      </c>
      <c r="C6" s="38" t="str">
        <f>завтрак!C6</f>
        <v>кг</v>
      </c>
      <c r="D6" s="59">
        <f>завтрак!D6</f>
        <v>200</v>
      </c>
      <c r="E6" s="52"/>
      <c r="F6" s="36">
        <f t="shared" si="2"/>
        <v>0</v>
      </c>
      <c r="G6" s="52"/>
      <c r="H6" s="36">
        <f t="shared" si="3"/>
        <v>0</v>
      </c>
      <c r="I6" s="52"/>
      <c r="J6" s="36">
        <f t="shared" si="4"/>
        <v>0</v>
      </c>
      <c r="K6" s="52"/>
      <c r="L6" s="36">
        <f t="shared" si="5"/>
        <v>0</v>
      </c>
      <c r="M6" s="55"/>
      <c r="N6" s="36">
        <f t="shared" si="6"/>
        <v>0</v>
      </c>
      <c r="O6" s="52"/>
      <c r="P6" s="36">
        <f t="shared" si="7"/>
        <v>0</v>
      </c>
      <c r="Q6" s="52"/>
      <c r="R6" s="36">
        <f t="shared" si="8"/>
        <v>0</v>
      </c>
      <c r="S6" s="52"/>
      <c r="T6" s="36">
        <f t="shared" si="9"/>
        <v>0</v>
      </c>
      <c r="U6" s="52"/>
      <c r="V6" s="36">
        <f t="shared" si="10"/>
        <v>0</v>
      </c>
      <c r="W6" s="55"/>
      <c r="X6" s="36">
        <f t="shared" si="11"/>
        <v>0</v>
      </c>
      <c r="Y6" s="43">
        <f t="shared" si="0"/>
        <v>0</v>
      </c>
      <c r="Z6" s="36">
        <f t="shared" si="12"/>
        <v>0</v>
      </c>
      <c r="AA6" s="80">
        <f t="shared" si="1"/>
        <v>0</v>
      </c>
      <c r="AB6" s="80"/>
      <c r="AC6" s="35">
        <f>(Y6+завтрак!Y6+полдник!Y6)/10</f>
        <v>2.7</v>
      </c>
      <c r="AE6" s="42">
        <v>1</v>
      </c>
      <c r="AF6" s="78" t="s">
        <v>97</v>
      </c>
      <c r="AG6" s="76">
        <v>150</v>
      </c>
      <c r="AH6" s="75">
        <f>AC8+AC13</f>
        <v>71.1</v>
      </c>
    </row>
    <row r="7" spans="1:34" ht="30">
      <c r="A7" s="39">
        <v>5</v>
      </c>
      <c r="B7" s="37" t="str">
        <f>завтрак!B7</f>
        <v>Колбасы вареные для детского питания в/с</v>
      </c>
      <c r="C7" s="38" t="str">
        <f>завтрак!C7</f>
        <v>кг</v>
      </c>
      <c r="D7" s="59">
        <f>завтрак!D7</f>
        <v>193</v>
      </c>
      <c r="E7" s="52"/>
      <c r="F7" s="36">
        <f t="shared" si="2"/>
        <v>0</v>
      </c>
      <c r="G7" s="52"/>
      <c r="H7" s="36">
        <f t="shared" si="3"/>
        <v>0</v>
      </c>
      <c r="I7" s="52"/>
      <c r="J7" s="36">
        <f t="shared" si="4"/>
        <v>0</v>
      </c>
      <c r="K7" s="52"/>
      <c r="L7" s="36">
        <f t="shared" si="5"/>
        <v>0</v>
      </c>
      <c r="M7" s="55"/>
      <c r="N7" s="36">
        <f t="shared" si="6"/>
        <v>0</v>
      </c>
      <c r="O7" s="52"/>
      <c r="P7" s="36">
        <f t="shared" si="7"/>
        <v>0</v>
      </c>
      <c r="Q7" s="52"/>
      <c r="R7" s="36">
        <f t="shared" si="8"/>
        <v>0</v>
      </c>
      <c r="S7" s="52"/>
      <c r="T7" s="36">
        <f t="shared" si="9"/>
        <v>0</v>
      </c>
      <c r="U7" s="52"/>
      <c r="V7" s="36">
        <f t="shared" si="10"/>
        <v>0</v>
      </c>
      <c r="W7" s="55"/>
      <c r="X7" s="36">
        <f t="shared" si="11"/>
        <v>0</v>
      </c>
      <c r="Y7" s="43">
        <f t="shared" si="0"/>
        <v>0</v>
      </c>
      <c r="Z7" s="36">
        <f t="shared" si="12"/>
        <v>0</v>
      </c>
      <c r="AA7" s="80">
        <f t="shared" si="1"/>
        <v>0</v>
      </c>
      <c r="AB7" s="80"/>
      <c r="AC7" s="35">
        <f>(Y7+завтрак!Y7+полдник!Y7)/10</f>
        <v>2.6</v>
      </c>
      <c r="AE7" s="42">
        <v>2</v>
      </c>
      <c r="AF7" s="78" t="s">
        <v>98</v>
      </c>
      <c r="AG7" s="76">
        <v>27.5</v>
      </c>
      <c r="AH7" s="75">
        <f>AC11</f>
        <v>4</v>
      </c>
    </row>
    <row r="8" spans="1:34" ht="15.75">
      <c r="A8" s="39">
        <v>6</v>
      </c>
      <c r="B8" s="37" t="str">
        <f>завтрак!B8</f>
        <v>Молоко пастеризованное (2,5%)</v>
      </c>
      <c r="C8" s="38" t="str">
        <f>завтрак!C8</f>
        <v>л</v>
      </c>
      <c r="D8" s="59">
        <f>завтрак!D8</f>
        <v>47</v>
      </c>
      <c r="E8" s="52"/>
      <c r="F8" s="36">
        <f t="shared" si="2"/>
        <v>0</v>
      </c>
      <c r="G8" s="52"/>
      <c r="H8" s="36">
        <f t="shared" si="3"/>
        <v>0</v>
      </c>
      <c r="I8" s="52"/>
      <c r="J8" s="36">
        <f t="shared" si="4"/>
        <v>0</v>
      </c>
      <c r="K8" s="52">
        <v>30</v>
      </c>
      <c r="L8" s="36">
        <f t="shared" si="5"/>
        <v>1.41</v>
      </c>
      <c r="M8" s="55"/>
      <c r="N8" s="36">
        <f t="shared" si="6"/>
        <v>0</v>
      </c>
      <c r="O8" s="52"/>
      <c r="P8" s="36">
        <f t="shared" si="7"/>
        <v>0</v>
      </c>
      <c r="Q8" s="52"/>
      <c r="R8" s="36">
        <f t="shared" si="8"/>
        <v>0</v>
      </c>
      <c r="S8" s="52"/>
      <c r="T8" s="36">
        <f t="shared" si="9"/>
        <v>0</v>
      </c>
      <c r="U8" s="52">
        <v>30</v>
      </c>
      <c r="V8" s="36">
        <f t="shared" si="10"/>
        <v>1.41</v>
      </c>
      <c r="W8" s="55"/>
      <c r="X8" s="36">
        <f t="shared" si="11"/>
        <v>0</v>
      </c>
      <c r="Y8" s="43">
        <f t="shared" si="0"/>
        <v>60</v>
      </c>
      <c r="Z8" s="36">
        <f t="shared" si="12"/>
        <v>2.82</v>
      </c>
      <c r="AA8" s="80">
        <f t="shared" si="1"/>
        <v>360</v>
      </c>
      <c r="AB8" s="80"/>
      <c r="AC8" s="35">
        <f>(Y8+завтрак!Y8+полдник!Y8)/10</f>
        <v>68.6</v>
      </c>
      <c r="AE8" s="42">
        <v>3</v>
      </c>
      <c r="AF8" s="78" t="s">
        <v>99</v>
      </c>
      <c r="AG8" s="76">
        <v>5</v>
      </c>
      <c r="AH8" s="75">
        <f>AC10</f>
        <v>8.7</v>
      </c>
    </row>
    <row r="9" spans="1:34" ht="15.75">
      <c r="A9" s="39">
        <v>7</v>
      </c>
      <c r="B9" s="37" t="str">
        <f>завтрак!B9</f>
        <v>Масло сливочное (72,5%)</v>
      </c>
      <c r="C9" s="38" t="str">
        <f>завтрак!C9</f>
        <v>кг</v>
      </c>
      <c r="D9" s="59">
        <f>завтрак!D9</f>
        <v>343</v>
      </c>
      <c r="E9" s="52"/>
      <c r="F9" s="36">
        <f t="shared" si="2"/>
        <v>0</v>
      </c>
      <c r="G9" s="52">
        <v>6</v>
      </c>
      <c r="H9" s="36">
        <f t="shared" si="3"/>
        <v>2.06</v>
      </c>
      <c r="I9" s="52">
        <v>5</v>
      </c>
      <c r="J9" s="36">
        <f t="shared" si="4"/>
        <v>1.72</v>
      </c>
      <c r="K9" s="52">
        <v>7</v>
      </c>
      <c r="L9" s="36">
        <f t="shared" si="5"/>
        <v>2.4</v>
      </c>
      <c r="M9" s="55">
        <v>7</v>
      </c>
      <c r="N9" s="36">
        <f t="shared" si="6"/>
        <v>2.4</v>
      </c>
      <c r="O9" s="52">
        <v>8</v>
      </c>
      <c r="P9" s="36">
        <v>2.75</v>
      </c>
      <c r="Q9" s="52"/>
      <c r="R9" s="36">
        <f t="shared" si="8"/>
        <v>0</v>
      </c>
      <c r="S9" s="52"/>
      <c r="T9" s="36">
        <f t="shared" si="9"/>
        <v>0</v>
      </c>
      <c r="U9" s="52">
        <v>6</v>
      </c>
      <c r="V9" s="36">
        <f t="shared" si="10"/>
        <v>2.06</v>
      </c>
      <c r="W9" s="55">
        <v>8</v>
      </c>
      <c r="X9" s="36">
        <v>2.75</v>
      </c>
      <c r="Y9" s="43">
        <f t="shared" si="0"/>
        <v>47</v>
      </c>
      <c r="Z9" s="36">
        <f t="shared" si="12"/>
        <v>16.12</v>
      </c>
      <c r="AA9" s="80">
        <f t="shared" si="1"/>
        <v>282</v>
      </c>
      <c r="AB9" s="80"/>
      <c r="AC9" s="35">
        <f>(Y9+завтрак!Y9+полдник!Y9)/10</f>
        <v>14.6</v>
      </c>
      <c r="AE9" s="42">
        <v>4</v>
      </c>
      <c r="AF9" s="78" t="s">
        <v>100</v>
      </c>
      <c r="AG9" s="76">
        <v>5.5</v>
      </c>
      <c r="AH9" s="75">
        <f>AC12</f>
        <v>3.61</v>
      </c>
    </row>
    <row r="10" spans="1:34" ht="15.75">
      <c r="A10" s="39">
        <v>8</v>
      </c>
      <c r="B10" s="37" t="str">
        <f>завтрак!B10</f>
        <v>Сметана (15 %)</v>
      </c>
      <c r="C10" s="38" t="str">
        <f>завтрак!C10</f>
        <v>кг</v>
      </c>
      <c r="D10" s="59">
        <f>завтрак!D10</f>
        <v>141</v>
      </c>
      <c r="E10" s="52">
        <v>15</v>
      </c>
      <c r="F10" s="36">
        <f t="shared" si="2"/>
        <v>2.12</v>
      </c>
      <c r="G10" s="52">
        <v>12</v>
      </c>
      <c r="H10" s="36">
        <f t="shared" si="3"/>
        <v>1.69</v>
      </c>
      <c r="I10" s="52">
        <v>22</v>
      </c>
      <c r="J10" s="36">
        <f t="shared" si="4"/>
        <v>3.1</v>
      </c>
      <c r="K10" s="52"/>
      <c r="L10" s="36">
        <f t="shared" si="5"/>
        <v>0</v>
      </c>
      <c r="M10" s="55"/>
      <c r="N10" s="36">
        <f t="shared" si="6"/>
        <v>0</v>
      </c>
      <c r="O10" s="52">
        <v>15</v>
      </c>
      <c r="P10" s="36">
        <f t="shared" si="7"/>
        <v>2.12</v>
      </c>
      <c r="Q10" s="52"/>
      <c r="R10" s="36">
        <f t="shared" si="8"/>
        <v>0</v>
      </c>
      <c r="S10" s="52"/>
      <c r="T10" s="36">
        <f t="shared" si="9"/>
        <v>0</v>
      </c>
      <c r="U10" s="52"/>
      <c r="V10" s="36">
        <f t="shared" si="10"/>
        <v>0</v>
      </c>
      <c r="W10" s="55">
        <v>10</v>
      </c>
      <c r="X10" s="36">
        <f t="shared" si="11"/>
        <v>1.41</v>
      </c>
      <c r="Y10" s="43">
        <f t="shared" si="0"/>
        <v>74</v>
      </c>
      <c r="Z10" s="36">
        <f t="shared" si="12"/>
        <v>10.43</v>
      </c>
      <c r="AA10" s="80">
        <f t="shared" si="1"/>
        <v>444</v>
      </c>
      <c r="AB10" s="80"/>
      <c r="AC10" s="35">
        <f>(Y10+завтрак!Y10+полдник!Y10)/10</f>
        <v>8.7</v>
      </c>
      <c r="AE10" s="42">
        <v>5</v>
      </c>
      <c r="AF10" s="78" t="s">
        <v>101</v>
      </c>
      <c r="AG10" s="76">
        <v>40.5</v>
      </c>
      <c r="AH10" s="75">
        <f>AC4</f>
        <v>34.8</v>
      </c>
    </row>
    <row r="11" spans="1:34" ht="15.75">
      <c r="A11" s="39">
        <v>9</v>
      </c>
      <c r="B11" s="37" t="str">
        <f>завтрак!B11</f>
        <v>Творог (5%)</v>
      </c>
      <c r="C11" s="38" t="str">
        <f>завтрак!C11</f>
        <v>кг</v>
      </c>
      <c r="D11" s="59">
        <f>завтрак!D11</f>
        <v>167</v>
      </c>
      <c r="E11" s="52"/>
      <c r="F11" s="36">
        <f t="shared" si="2"/>
        <v>0</v>
      </c>
      <c r="G11" s="52"/>
      <c r="H11" s="36">
        <f t="shared" si="3"/>
        <v>0</v>
      </c>
      <c r="I11" s="52"/>
      <c r="J11" s="36">
        <f t="shared" si="4"/>
        <v>0</v>
      </c>
      <c r="K11" s="52"/>
      <c r="L11" s="36">
        <f t="shared" si="5"/>
        <v>0</v>
      </c>
      <c r="M11" s="55"/>
      <c r="N11" s="36">
        <f t="shared" si="6"/>
        <v>0</v>
      </c>
      <c r="O11" s="52"/>
      <c r="P11" s="36">
        <f t="shared" si="7"/>
        <v>0</v>
      </c>
      <c r="Q11" s="52"/>
      <c r="R11" s="36">
        <f t="shared" si="8"/>
        <v>0</v>
      </c>
      <c r="S11" s="52"/>
      <c r="T11" s="36">
        <f t="shared" si="9"/>
        <v>0</v>
      </c>
      <c r="U11" s="52"/>
      <c r="V11" s="36">
        <f t="shared" si="10"/>
        <v>0</v>
      </c>
      <c r="W11" s="55"/>
      <c r="X11" s="36">
        <f t="shared" si="11"/>
        <v>0</v>
      </c>
      <c r="Y11" s="43">
        <f t="shared" si="0"/>
        <v>0</v>
      </c>
      <c r="Z11" s="36">
        <f t="shared" si="12"/>
        <v>0</v>
      </c>
      <c r="AA11" s="80">
        <f t="shared" si="1"/>
        <v>0</v>
      </c>
      <c r="AB11" s="80"/>
      <c r="AC11" s="35">
        <f>(Y11+завтрак!Y11+полдник!Y11)/10</f>
        <v>4</v>
      </c>
      <c r="AE11" s="42">
        <v>6</v>
      </c>
      <c r="AF11" s="78" t="s">
        <v>102</v>
      </c>
      <c r="AG11" s="76">
        <v>25</v>
      </c>
      <c r="AH11" s="36">
        <f>AC5</f>
        <v>31.1</v>
      </c>
    </row>
    <row r="12" spans="1:34" ht="15.75">
      <c r="A12" s="39">
        <v>10</v>
      </c>
      <c r="B12" s="37" t="str">
        <f>завтрак!B12</f>
        <v>Сыр твердый (45%)</v>
      </c>
      <c r="C12" s="38" t="str">
        <f>завтрак!C12</f>
        <v>кг</v>
      </c>
      <c r="D12" s="59">
        <f>завтрак!D12</f>
        <v>393</v>
      </c>
      <c r="E12" s="52"/>
      <c r="F12" s="36">
        <f t="shared" si="2"/>
        <v>0</v>
      </c>
      <c r="G12" s="52"/>
      <c r="H12" s="36">
        <f t="shared" si="3"/>
        <v>0</v>
      </c>
      <c r="I12" s="52"/>
      <c r="J12" s="36">
        <f t="shared" si="4"/>
        <v>0</v>
      </c>
      <c r="K12" s="52"/>
      <c r="L12" s="36">
        <f t="shared" si="5"/>
        <v>0</v>
      </c>
      <c r="M12" s="55"/>
      <c r="N12" s="36">
        <f t="shared" si="6"/>
        <v>0</v>
      </c>
      <c r="O12" s="52"/>
      <c r="P12" s="36">
        <f t="shared" si="7"/>
        <v>0</v>
      </c>
      <c r="Q12" s="52"/>
      <c r="R12" s="36">
        <f t="shared" si="8"/>
        <v>0</v>
      </c>
      <c r="S12" s="52"/>
      <c r="T12" s="36">
        <f t="shared" si="9"/>
        <v>0</v>
      </c>
      <c r="U12" s="52"/>
      <c r="V12" s="36">
        <f t="shared" si="10"/>
        <v>0</v>
      </c>
      <c r="W12" s="55"/>
      <c r="X12" s="36">
        <f t="shared" si="11"/>
        <v>0</v>
      </c>
      <c r="Y12" s="43">
        <f t="shared" si="0"/>
        <v>0</v>
      </c>
      <c r="Z12" s="36">
        <f t="shared" si="12"/>
        <v>0</v>
      </c>
      <c r="AA12" s="80">
        <f t="shared" si="1"/>
        <v>0</v>
      </c>
      <c r="AB12" s="80"/>
      <c r="AC12" s="35">
        <f>(Y12+завтрак!Y12+полдник!Y12)/10</f>
        <v>3.61</v>
      </c>
      <c r="AE12" s="42">
        <v>7</v>
      </c>
      <c r="AF12" s="78" t="s">
        <v>103</v>
      </c>
      <c r="AG12" s="76">
        <v>35</v>
      </c>
      <c r="AH12" s="75">
        <f>AC30</f>
        <v>19.8</v>
      </c>
    </row>
    <row r="13" spans="1:34" ht="30">
      <c r="A13" s="39">
        <v>11</v>
      </c>
      <c r="B13" s="37" t="str">
        <f>завтрак!B13</f>
        <v>Молоко сгущенное цельное с сахаром(8,5%)</v>
      </c>
      <c r="C13" s="38" t="str">
        <f>завтрак!C13</f>
        <v>кг</v>
      </c>
      <c r="D13" s="59">
        <f>завтрак!D13</f>
        <v>160</v>
      </c>
      <c r="E13" s="52"/>
      <c r="F13" s="36">
        <f t="shared" si="2"/>
        <v>0</v>
      </c>
      <c r="G13" s="52"/>
      <c r="H13" s="36">
        <f t="shared" si="3"/>
        <v>0</v>
      </c>
      <c r="I13" s="52"/>
      <c r="J13" s="36">
        <f t="shared" si="4"/>
        <v>0</v>
      </c>
      <c r="K13" s="52"/>
      <c r="L13" s="36">
        <f t="shared" si="5"/>
        <v>0</v>
      </c>
      <c r="M13" s="55"/>
      <c r="N13" s="36">
        <f t="shared" si="6"/>
        <v>0</v>
      </c>
      <c r="O13" s="52"/>
      <c r="P13" s="36">
        <f t="shared" si="7"/>
        <v>0</v>
      </c>
      <c r="Q13" s="52"/>
      <c r="R13" s="36">
        <f t="shared" si="8"/>
        <v>0</v>
      </c>
      <c r="S13" s="52"/>
      <c r="T13" s="36">
        <f t="shared" si="9"/>
        <v>0</v>
      </c>
      <c r="U13" s="52"/>
      <c r="V13" s="36">
        <f t="shared" si="10"/>
        <v>0</v>
      </c>
      <c r="W13" s="55"/>
      <c r="X13" s="36">
        <f t="shared" si="11"/>
        <v>0</v>
      </c>
      <c r="Y13" s="43">
        <f t="shared" si="0"/>
        <v>0</v>
      </c>
      <c r="Z13" s="36">
        <f t="shared" si="12"/>
        <v>0</v>
      </c>
      <c r="AA13" s="80">
        <f t="shared" si="1"/>
        <v>0</v>
      </c>
      <c r="AB13" s="80"/>
      <c r="AC13" s="35">
        <f>(Y13+завтрак!Y13+полдник!Y13)/10</f>
        <v>2.5</v>
      </c>
      <c r="AE13" s="42">
        <v>8</v>
      </c>
      <c r="AF13" s="78" t="s">
        <v>104</v>
      </c>
      <c r="AG13" s="76">
        <v>8.5</v>
      </c>
      <c r="AH13" s="75">
        <f>AC6+AC7</f>
        <v>5.3</v>
      </c>
    </row>
    <row r="14" spans="1:34" ht="15.75">
      <c r="A14" s="39">
        <v>12</v>
      </c>
      <c r="B14" s="37" t="str">
        <f>завтрак!B14</f>
        <v>Картофель( 1 сорт)</v>
      </c>
      <c r="C14" s="38" t="str">
        <f>завтрак!C14</f>
        <v>кг</v>
      </c>
      <c r="D14" s="59">
        <f>завтрак!D14</f>
        <v>32</v>
      </c>
      <c r="E14" s="52">
        <v>193</v>
      </c>
      <c r="F14" s="36">
        <v>6.17</v>
      </c>
      <c r="G14" s="52">
        <v>107</v>
      </c>
      <c r="H14" s="36">
        <f t="shared" si="3"/>
        <v>3.42</v>
      </c>
      <c r="I14" s="52">
        <v>33</v>
      </c>
      <c r="J14" s="36">
        <f t="shared" si="4"/>
        <v>1.06</v>
      </c>
      <c r="K14" s="52">
        <v>253</v>
      </c>
      <c r="L14" s="36">
        <f t="shared" si="5"/>
        <v>8.1</v>
      </c>
      <c r="M14" s="55">
        <v>251</v>
      </c>
      <c r="N14" s="36">
        <f t="shared" si="6"/>
        <v>8.03</v>
      </c>
      <c r="O14" s="52">
        <v>107</v>
      </c>
      <c r="P14" s="36">
        <f t="shared" si="7"/>
        <v>3.42</v>
      </c>
      <c r="Q14" s="52">
        <v>108</v>
      </c>
      <c r="R14" s="36">
        <f t="shared" si="8"/>
        <v>3.46</v>
      </c>
      <c r="S14" s="52">
        <v>248</v>
      </c>
      <c r="T14" s="36">
        <f t="shared" si="9"/>
        <v>7.94</v>
      </c>
      <c r="U14" s="52">
        <v>289</v>
      </c>
      <c r="V14" s="36">
        <f t="shared" si="10"/>
        <v>9.25</v>
      </c>
      <c r="W14" s="55">
        <v>34</v>
      </c>
      <c r="X14" s="36">
        <f t="shared" si="11"/>
        <v>1.09</v>
      </c>
      <c r="Y14" s="43">
        <f t="shared" si="0"/>
        <v>1623</v>
      </c>
      <c r="Z14" s="36">
        <f t="shared" si="12"/>
        <v>51.94</v>
      </c>
      <c r="AA14" s="80">
        <f t="shared" si="1"/>
        <v>9738</v>
      </c>
      <c r="AB14" s="80"/>
      <c r="AC14" s="35">
        <f>(Y14+завтрак!Y14+полдник!Y14)/10</f>
        <v>187.3</v>
      </c>
      <c r="AE14" s="42">
        <v>9</v>
      </c>
      <c r="AF14" s="78" t="s">
        <v>105</v>
      </c>
      <c r="AG14" s="76">
        <v>0.2</v>
      </c>
      <c r="AH14" s="36">
        <f>AC3</f>
        <v>0.44</v>
      </c>
    </row>
    <row r="15" spans="1:34" ht="15.75" customHeight="1">
      <c r="A15" s="39">
        <v>13</v>
      </c>
      <c r="B15" s="37" t="str">
        <f>завтрак!B15</f>
        <v>Капуста белокачанная (1 сорт)</v>
      </c>
      <c r="C15" s="38" t="str">
        <f>завтрак!C15</f>
        <v>кг</v>
      </c>
      <c r="D15" s="59">
        <f>завтрак!D15</f>
        <v>32</v>
      </c>
      <c r="E15" s="52"/>
      <c r="F15" s="36">
        <f t="shared" si="2"/>
        <v>0</v>
      </c>
      <c r="G15" s="52"/>
      <c r="H15" s="36">
        <f t="shared" si="3"/>
        <v>0</v>
      </c>
      <c r="I15" s="52">
        <v>25</v>
      </c>
      <c r="J15" s="36">
        <f t="shared" si="4"/>
        <v>0.8</v>
      </c>
      <c r="K15" s="52">
        <v>50</v>
      </c>
      <c r="L15" s="36">
        <f t="shared" si="5"/>
        <v>1.6</v>
      </c>
      <c r="M15" s="55"/>
      <c r="N15" s="36">
        <f t="shared" si="6"/>
        <v>0</v>
      </c>
      <c r="O15" s="52"/>
      <c r="P15" s="36">
        <f t="shared" si="7"/>
        <v>0</v>
      </c>
      <c r="Q15" s="52"/>
      <c r="R15" s="36">
        <f t="shared" si="8"/>
        <v>0</v>
      </c>
      <c r="S15" s="52"/>
      <c r="T15" s="36">
        <f t="shared" si="9"/>
        <v>0</v>
      </c>
      <c r="U15" s="52"/>
      <c r="V15" s="36">
        <f t="shared" si="10"/>
        <v>0</v>
      </c>
      <c r="W15" s="55">
        <v>26</v>
      </c>
      <c r="X15" s="36">
        <f t="shared" si="11"/>
        <v>0.83</v>
      </c>
      <c r="Y15" s="43">
        <f t="shared" si="0"/>
        <v>101</v>
      </c>
      <c r="Z15" s="36">
        <f t="shared" si="12"/>
        <v>3.23</v>
      </c>
      <c r="AA15" s="80">
        <f t="shared" si="1"/>
        <v>606</v>
      </c>
      <c r="AB15" s="80"/>
      <c r="AC15" s="35">
        <f>(Y15+завтрак!Y15+полдник!Y15)/10</f>
        <v>29.4</v>
      </c>
      <c r="AE15" s="42">
        <v>10</v>
      </c>
      <c r="AF15" s="78" t="s">
        <v>106</v>
      </c>
      <c r="AG15" s="76">
        <v>156.5</v>
      </c>
      <c r="AH15" s="75">
        <f>AC14</f>
        <v>187.3</v>
      </c>
    </row>
    <row r="16" spans="1:34" ht="14.25" customHeight="1">
      <c r="A16" s="39">
        <v>14</v>
      </c>
      <c r="B16" s="37" t="str">
        <f>завтрак!B16</f>
        <v>Лук репчатый (1 сорт)</v>
      </c>
      <c r="C16" s="38" t="str">
        <f>завтрак!C16</f>
        <v>кг</v>
      </c>
      <c r="D16" s="59">
        <f>завтрак!D16</f>
        <v>33</v>
      </c>
      <c r="E16" s="52">
        <v>25</v>
      </c>
      <c r="F16" s="36">
        <f t="shared" si="2"/>
        <v>0.83</v>
      </c>
      <c r="G16" s="52">
        <v>21</v>
      </c>
      <c r="H16" s="36">
        <v>0.7</v>
      </c>
      <c r="I16" s="52">
        <v>12</v>
      </c>
      <c r="J16" s="36">
        <f t="shared" si="4"/>
        <v>0.4</v>
      </c>
      <c r="K16" s="52">
        <v>16</v>
      </c>
      <c r="L16" s="36">
        <f t="shared" si="5"/>
        <v>0.53</v>
      </c>
      <c r="M16" s="55">
        <v>27</v>
      </c>
      <c r="N16" s="36">
        <v>0.9</v>
      </c>
      <c r="O16" s="52">
        <v>21</v>
      </c>
      <c r="P16" s="36">
        <f t="shared" si="7"/>
        <v>0.69</v>
      </c>
      <c r="Q16" s="52">
        <v>23</v>
      </c>
      <c r="R16" s="36">
        <f t="shared" si="8"/>
        <v>0.76</v>
      </c>
      <c r="S16" s="52">
        <v>27</v>
      </c>
      <c r="T16" s="36">
        <f t="shared" si="9"/>
        <v>0.89</v>
      </c>
      <c r="U16" s="52">
        <v>21</v>
      </c>
      <c r="V16" s="36">
        <v>0.7</v>
      </c>
      <c r="W16" s="55">
        <v>24</v>
      </c>
      <c r="X16" s="36">
        <f t="shared" si="11"/>
        <v>0.79</v>
      </c>
      <c r="Y16" s="43">
        <f t="shared" si="0"/>
        <v>217</v>
      </c>
      <c r="Z16" s="36">
        <f t="shared" si="12"/>
        <v>7.16</v>
      </c>
      <c r="AA16" s="80">
        <f t="shared" si="1"/>
        <v>1302</v>
      </c>
      <c r="AB16" s="80"/>
      <c r="AC16" s="35">
        <f>(Y16+завтрак!Y16+полдник!Y16)/10</f>
        <v>28.6</v>
      </c>
      <c r="AE16" s="42">
        <v>11</v>
      </c>
      <c r="AF16" s="78" t="s">
        <v>107</v>
      </c>
      <c r="AG16" s="76">
        <v>187.5</v>
      </c>
      <c r="AH16" s="75">
        <f>AC15+AC16+AC17+AC18+AC19+AC20+AC21</f>
        <v>120.8</v>
      </c>
    </row>
    <row r="17" spans="1:34" ht="15.75">
      <c r="A17" s="39">
        <v>15</v>
      </c>
      <c r="B17" s="37" t="str">
        <f>завтрак!B17</f>
        <v>Морковь (1 сорт)</v>
      </c>
      <c r="C17" s="38" t="str">
        <f>завтрак!C17</f>
        <v>кг</v>
      </c>
      <c r="D17" s="59">
        <f>завтрак!D17</f>
        <v>42</v>
      </c>
      <c r="E17" s="52">
        <v>37</v>
      </c>
      <c r="F17" s="36">
        <v>1.56</v>
      </c>
      <c r="G17" s="52">
        <v>13</v>
      </c>
      <c r="H17" s="36">
        <f t="shared" si="3"/>
        <v>0.55</v>
      </c>
      <c r="I17" s="52">
        <v>13</v>
      </c>
      <c r="J17" s="36">
        <f t="shared" si="4"/>
        <v>0.55</v>
      </c>
      <c r="K17" s="52">
        <v>25</v>
      </c>
      <c r="L17" s="36">
        <f t="shared" si="5"/>
        <v>1.05</v>
      </c>
      <c r="M17" s="55">
        <v>13</v>
      </c>
      <c r="N17" s="36">
        <f t="shared" si="6"/>
        <v>0.55</v>
      </c>
      <c r="O17" s="52">
        <v>25</v>
      </c>
      <c r="P17" s="36">
        <f t="shared" si="7"/>
        <v>1.05</v>
      </c>
      <c r="Q17" s="52">
        <v>24</v>
      </c>
      <c r="R17" s="36">
        <f t="shared" si="8"/>
        <v>1.01</v>
      </c>
      <c r="S17" s="52">
        <v>13</v>
      </c>
      <c r="T17" s="36">
        <f t="shared" si="9"/>
        <v>0.55</v>
      </c>
      <c r="U17" s="52">
        <v>32</v>
      </c>
      <c r="V17" s="36">
        <f t="shared" si="10"/>
        <v>1.34</v>
      </c>
      <c r="W17" s="55">
        <v>18</v>
      </c>
      <c r="X17" s="36">
        <v>0.8</v>
      </c>
      <c r="Y17" s="43">
        <f t="shared" si="0"/>
        <v>213</v>
      </c>
      <c r="Z17" s="36">
        <f t="shared" si="12"/>
        <v>8.95</v>
      </c>
      <c r="AA17" s="80">
        <f t="shared" si="1"/>
        <v>1278</v>
      </c>
      <c r="AB17" s="80"/>
      <c r="AC17" s="35">
        <f>(Y17+завтрак!Y17+полдник!Y17)/10</f>
        <v>23.8</v>
      </c>
      <c r="AE17" s="42">
        <v>12</v>
      </c>
      <c r="AF17" s="78" t="s">
        <v>110</v>
      </c>
      <c r="AG17" s="76">
        <v>100</v>
      </c>
      <c r="AH17" s="75">
        <f>AC23+AC24</f>
        <v>0</v>
      </c>
    </row>
    <row r="18" spans="1:34" ht="15.75">
      <c r="A18" s="39">
        <v>16</v>
      </c>
      <c r="B18" s="37" t="str">
        <f>завтрак!B18</f>
        <v>Свекла (1 сорт)</v>
      </c>
      <c r="C18" s="38" t="str">
        <f>завтрак!C18</f>
        <v>кг</v>
      </c>
      <c r="D18" s="59">
        <f>завтрак!D18</f>
        <v>32</v>
      </c>
      <c r="E18" s="52">
        <v>81</v>
      </c>
      <c r="F18" s="36">
        <f t="shared" si="2"/>
        <v>2.59</v>
      </c>
      <c r="G18" s="52"/>
      <c r="H18" s="36">
        <f t="shared" si="3"/>
        <v>0</v>
      </c>
      <c r="I18" s="52">
        <v>50</v>
      </c>
      <c r="J18" s="36">
        <f t="shared" si="4"/>
        <v>1.6</v>
      </c>
      <c r="K18" s="52"/>
      <c r="L18" s="36">
        <f t="shared" si="5"/>
        <v>0</v>
      </c>
      <c r="M18" s="55"/>
      <c r="N18" s="36">
        <f t="shared" si="6"/>
        <v>0</v>
      </c>
      <c r="O18" s="52"/>
      <c r="P18" s="36">
        <f t="shared" si="7"/>
        <v>0</v>
      </c>
      <c r="Q18" s="52"/>
      <c r="R18" s="36">
        <f t="shared" si="8"/>
        <v>0</v>
      </c>
      <c r="S18" s="52"/>
      <c r="T18" s="36">
        <f t="shared" si="9"/>
        <v>0</v>
      </c>
      <c r="U18" s="52"/>
      <c r="V18" s="36">
        <f t="shared" si="10"/>
        <v>0</v>
      </c>
      <c r="W18" s="55">
        <v>50</v>
      </c>
      <c r="X18" s="36">
        <f t="shared" si="11"/>
        <v>1.6</v>
      </c>
      <c r="Y18" s="43">
        <f t="shared" si="0"/>
        <v>181</v>
      </c>
      <c r="Z18" s="36">
        <f t="shared" si="12"/>
        <v>5.79</v>
      </c>
      <c r="AA18" s="80">
        <f t="shared" si="1"/>
        <v>1086</v>
      </c>
      <c r="AB18" s="80"/>
      <c r="AC18" s="35">
        <f>(Y18+завтрак!Y18+полдник!Y18)/10</f>
        <v>18.1</v>
      </c>
      <c r="AE18" s="42">
        <v>13</v>
      </c>
      <c r="AF18" s="78" t="s">
        <v>108</v>
      </c>
      <c r="AG18" s="76">
        <v>8.5</v>
      </c>
      <c r="AH18" s="75">
        <f>AC25</f>
        <v>9</v>
      </c>
    </row>
    <row r="19" spans="1:34" ht="30.75">
      <c r="A19" s="39">
        <v>17</v>
      </c>
      <c r="B19" s="37" t="str">
        <f>завтрак!B19</f>
        <v>Огурцы консервированные без уксуса (1с)</v>
      </c>
      <c r="C19" s="38" t="str">
        <f>завтрак!C19</f>
        <v>кг</v>
      </c>
      <c r="D19" s="59">
        <f>завтрак!D19</f>
        <v>40</v>
      </c>
      <c r="E19" s="52">
        <v>66</v>
      </c>
      <c r="F19" s="36">
        <f t="shared" si="2"/>
        <v>2.64</v>
      </c>
      <c r="G19" s="52"/>
      <c r="H19" s="36">
        <f t="shared" si="3"/>
        <v>0</v>
      </c>
      <c r="I19" s="52"/>
      <c r="J19" s="36">
        <f t="shared" si="4"/>
        <v>0</v>
      </c>
      <c r="K19" s="52"/>
      <c r="L19" s="36">
        <f t="shared" si="5"/>
        <v>0</v>
      </c>
      <c r="M19" s="55">
        <v>22</v>
      </c>
      <c r="N19" s="36">
        <f t="shared" si="6"/>
        <v>0.88</v>
      </c>
      <c r="O19" s="52">
        <v>28</v>
      </c>
      <c r="P19" s="36">
        <f t="shared" si="7"/>
        <v>1.12</v>
      </c>
      <c r="Q19" s="52"/>
      <c r="R19" s="36">
        <f t="shared" si="8"/>
        <v>0</v>
      </c>
      <c r="S19" s="52">
        <v>63</v>
      </c>
      <c r="T19" s="36">
        <f t="shared" si="9"/>
        <v>2.52</v>
      </c>
      <c r="U19" s="52"/>
      <c r="V19" s="36">
        <f t="shared" si="10"/>
        <v>0</v>
      </c>
      <c r="W19" s="55"/>
      <c r="X19" s="36">
        <f t="shared" si="11"/>
        <v>0</v>
      </c>
      <c r="Y19" s="43">
        <f>(E19+G19+I19+K19+M19+O19+Q19+S19+U19+W19)</f>
        <v>179</v>
      </c>
      <c r="Z19" s="36">
        <f t="shared" si="12"/>
        <v>7.16</v>
      </c>
      <c r="AA19" s="80">
        <f t="shared" si="1"/>
        <v>1074</v>
      </c>
      <c r="AB19" s="80"/>
      <c r="AC19" s="35">
        <f>(Y19+завтрак!Y19+полдник!Y19)/10</f>
        <v>17.9</v>
      </c>
      <c r="AE19" s="42">
        <v>14</v>
      </c>
      <c r="AF19" s="78" t="s">
        <v>109</v>
      </c>
      <c r="AG19" s="76">
        <v>100</v>
      </c>
      <c r="AH19" s="75">
        <f>AC28</f>
        <v>215.5</v>
      </c>
    </row>
    <row r="20" spans="1:34" ht="15.75" customHeight="1">
      <c r="A20" s="39">
        <v>18</v>
      </c>
      <c r="B20" s="37" t="str">
        <f>завтрак!B20</f>
        <v>Икра кабачковая для дет.питания</v>
      </c>
      <c r="C20" s="38" t="str">
        <f>завтрак!C20</f>
        <v>кг</v>
      </c>
      <c r="D20" s="59">
        <f>завтрак!D20</f>
        <v>88</v>
      </c>
      <c r="E20" s="52"/>
      <c r="F20" s="36">
        <f t="shared" si="2"/>
        <v>0</v>
      </c>
      <c r="G20" s="52"/>
      <c r="H20" s="36">
        <f t="shared" si="3"/>
        <v>0</v>
      </c>
      <c r="I20" s="52"/>
      <c r="J20" s="36">
        <f t="shared" si="4"/>
        <v>0</v>
      </c>
      <c r="K20" s="52"/>
      <c r="L20" s="36">
        <f t="shared" si="5"/>
        <v>0</v>
      </c>
      <c r="M20" s="55"/>
      <c r="N20" s="36">
        <f t="shared" si="6"/>
        <v>0</v>
      </c>
      <c r="O20" s="52"/>
      <c r="P20" s="36">
        <f t="shared" si="7"/>
        <v>0</v>
      </c>
      <c r="Q20" s="52"/>
      <c r="R20" s="36">
        <f t="shared" si="8"/>
        <v>0</v>
      </c>
      <c r="S20" s="52"/>
      <c r="T20" s="36">
        <f t="shared" si="9"/>
        <v>0</v>
      </c>
      <c r="U20" s="52"/>
      <c r="V20" s="36">
        <f t="shared" si="10"/>
        <v>0</v>
      </c>
      <c r="W20" s="55"/>
      <c r="X20" s="36">
        <f t="shared" si="11"/>
        <v>0</v>
      </c>
      <c r="Y20" s="43">
        <f t="shared" si="0"/>
        <v>0</v>
      </c>
      <c r="Z20" s="36">
        <f t="shared" si="12"/>
        <v>0</v>
      </c>
      <c r="AA20" s="80">
        <f t="shared" si="1"/>
        <v>0</v>
      </c>
      <c r="AB20" s="80"/>
      <c r="AC20" s="35">
        <f>(Y20+завтрак!Y20+полдник!Y20)/10</f>
        <v>3</v>
      </c>
      <c r="AE20" s="42">
        <v>15</v>
      </c>
      <c r="AF20" s="78" t="s">
        <v>111</v>
      </c>
      <c r="AG20" s="76">
        <v>50</v>
      </c>
      <c r="AH20" s="75"/>
    </row>
    <row r="21" spans="1:34" ht="30">
      <c r="A21" s="39">
        <v>19</v>
      </c>
      <c r="B21" s="37" t="str">
        <f>завтрак!B21</f>
        <v>Горошек зеленый (сорт салатный)</v>
      </c>
      <c r="C21" s="38" t="str">
        <f>завтрак!C21</f>
        <v>кг</v>
      </c>
      <c r="D21" s="59">
        <f>завтрак!D21</f>
        <v>90</v>
      </c>
      <c r="E21" s="52"/>
      <c r="F21" s="36">
        <f t="shared" si="2"/>
        <v>0</v>
      </c>
      <c r="G21" s="52"/>
      <c r="H21" s="36">
        <f t="shared" si="3"/>
        <v>0</v>
      </c>
      <c r="I21" s="52"/>
      <c r="J21" s="36">
        <f t="shared" si="4"/>
        <v>0</v>
      </c>
      <c r="K21" s="52"/>
      <c r="L21" s="36">
        <f t="shared" si="5"/>
        <v>0</v>
      </c>
      <c r="M21" s="55"/>
      <c r="N21" s="36">
        <f t="shared" si="6"/>
        <v>0</v>
      </c>
      <c r="O21" s="52"/>
      <c r="P21" s="36">
        <f t="shared" si="7"/>
        <v>0</v>
      </c>
      <c r="Q21" s="52"/>
      <c r="R21" s="36">
        <f t="shared" si="8"/>
        <v>0</v>
      </c>
      <c r="S21" s="52"/>
      <c r="T21" s="36">
        <f t="shared" si="9"/>
        <v>0</v>
      </c>
      <c r="U21" s="52"/>
      <c r="V21" s="36">
        <f t="shared" si="10"/>
        <v>0</v>
      </c>
      <c r="W21" s="55"/>
      <c r="X21" s="36">
        <f t="shared" si="11"/>
        <v>0</v>
      </c>
      <c r="Y21" s="43">
        <f t="shared" si="0"/>
        <v>0</v>
      </c>
      <c r="Z21" s="36">
        <f t="shared" si="12"/>
        <v>0</v>
      </c>
      <c r="AA21" s="80">
        <f t="shared" si="1"/>
        <v>0</v>
      </c>
      <c r="AB21" s="80"/>
      <c r="AC21" s="35">
        <f>(Y21+завтрак!Y21+полдник!Y21)/10</f>
        <v>0</v>
      </c>
      <c r="AE21" s="42">
        <v>16</v>
      </c>
      <c r="AF21" s="78" t="s">
        <v>36</v>
      </c>
      <c r="AG21" s="76">
        <v>87.5</v>
      </c>
      <c r="AH21" s="75">
        <f>AC52</f>
        <v>73.3</v>
      </c>
    </row>
    <row r="22" spans="1:34" ht="30">
      <c r="A22" s="39">
        <v>20</v>
      </c>
      <c r="B22" s="37" t="str">
        <f>завтрак!B22</f>
        <v>Томатная паста с содержанием с/в (25-30%)</v>
      </c>
      <c r="C22" s="38" t="str">
        <f>завтрак!C22</f>
        <v>кг</v>
      </c>
      <c r="D22" s="59">
        <f>завтрак!D22</f>
        <v>80</v>
      </c>
      <c r="E22" s="52">
        <v>9</v>
      </c>
      <c r="F22" s="36">
        <f t="shared" si="2"/>
        <v>0.72</v>
      </c>
      <c r="G22" s="52">
        <v>4</v>
      </c>
      <c r="H22" s="36">
        <f t="shared" si="3"/>
        <v>0.32</v>
      </c>
      <c r="I22" s="52">
        <v>8</v>
      </c>
      <c r="J22" s="36">
        <f t="shared" si="4"/>
        <v>0.64</v>
      </c>
      <c r="K22" s="52">
        <v>2</v>
      </c>
      <c r="L22" s="36">
        <f t="shared" si="5"/>
        <v>0.16</v>
      </c>
      <c r="M22" s="55">
        <v>7</v>
      </c>
      <c r="N22" s="36">
        <f t="shared" si="6"/>
        <v>0.56</v>
      </c>
      <c r="O22" s="52">
        <v>2</v>
      </c>
      <c r="P22" s="36">
        <f t="shared" si="7"/>
        <v>0.16</v>
      </c>
      <c r="Q22" s="52">
        <v>2</v>
      </c>
      <c r="R22" s="36">
        <f t="shared" si="8"/>
        <v>0.16</v>
      </c>
      <c r="S22" s="52">
        <v>3</v>
      </c>
      <c r="T22" s="36">
        <f t="shared" si="9"/>
        <v>0.24</v>
      </c>
      <c r="U22" s="52">
        <v>4</v>
      </c>
      <c r="V22" s="36">
        <f t="shared" si="10"/>
        <v>0.32</v>
      </c>
      <c r="W22" s="55">
        <v>5</v>
      </c>
      <c r="X22" s="36">
        <f t="shared" si="11"/>
        <v>0.4</v>
      </c>
      <c r="Y22" s="43">
        <f t="shared" si="0"/>
        <v>46</v>
      </c>
      <c r="Z22" s="36">
        <f t="shared" si="12"/>
        <v>3.68</v>
      </c>
      <c r="AA22" s="80">
        <f t="shared" si="1"/>
        <v>276</v>
      </c>
      <c r="AB22" s="80"/>
      <c r="AC22" s="35">
        <f>(Y22+завтрак!Y22+полдник!Y22)/10</f>
        <v>5.5</v>
      </c>
      <c r="AE22" s="42">
        <v>17</v>
      </c>
      <c r="AF22" s="78" t="s">
        <v>112</v>
      </c>
      <c r="AG22" s="76">
        <v>24</v>
      </c>
      <c r="AH22" s="75">
        <f>AC33+AC34+AC35+AC36+AC37+AC38+AC39+AC40+AC41</f>
        <v>40.2</v>
      </c>
    </row>
    <row r="23" spans="1:34" ht="15.75">
      <c r="A23" s="39">
        <v>21</v>
      </c>
      <c r="B23" s="37" t="str">
        <f>завтрак!B23</f>
        <v>Яблоки свежие (1 сорт)</v>
      </c>
      <c r="C23" s="38" t="str">
        <f>завтрак!C23</f>
        <v>кг</v>
      </c>
      <c r="D23" s="59">
        <f>завтрак!D23</f>
        <v>77</v>
      </c>
      <c r="E23" s="52"/>
      <c r="F23" s="36">
        <f t="shared" si="2"/>
        <v>0</v>
      </c>
      <c r="G23" s="52"/>
      <c r="H23" s="36">
        <f t="shared" si="3"/>
        <v>0</v>
      </c>
      <c r="I23" s="52"/>
      <c r="J23" s="36">
        <f t="shared" si="4"/>
        <v>0</v>
      </c>
      <c r="K23" s="52"/>
      <c r="L23" s="36">
        <f t="shared" si="5"/>
        <v>0</v>
      </c>
      <c r="M23" s="55"/>
      <c r="N23" s="36">
        <f t="shared" si="6"/>
        <v>0</v>
      </c>
      <c r="O23" s="52"/>
      <c r="P23" s="36">
        <f t="shared" si="7"/>
        <v>0</v>
      </c>
      <c r="Q23" s="52"/>
      <c r="R23" s="36">
        <f t="shared" si="8"/>
        <v>0</v>
      </c>
      <c r="S23" s="52"/>
      <c r="T23" s="36">
        <f t="shared" si="9"/>
        <v>0</v>
      </c>
      <c r="U23" s="52"/>
      <c r="V23" s="36">
        <f t="shared" si="10"/>
        <v>0</v>
      </c>
      <c r="W23" s="55"/>
      <c r="X23" s="36">
        <f t="shared" si="11"/>
        <v>0</v>
      </c>
      <c r="Y23" s="43">
        <f t="shared" si="0"/>
        <v>0</v>
      </c>
      <c r="Z23" s="36">
        <f t="shared" si="12"/>
        <v>0</v>
      </c>
      <c r="AA23" s="80">
        <f t="shared" si="1"/>
        <v>0</v>
      </c>
      <c r="AB23" s="80"/>
      <c r="AC23" s="35">
        <f>(Y23+завтрак!Y23+полдник!Y23)/10</f>
        <v>0</v>
      </c>
      <c r="AE23" s="42">
        <v>18</v>
      </c>
      <c r="AF23" s="78" t="s">
        <v>113</v>
      </c>
      <c r="AG23" s="76">
        <v>9</v>
      </c>
      <c r="AH23" s="75">
        <f>AC43+AC44</f>
        <v>18</v>
      </c>
    </row>
    <row r="24" spans="1:34" ht="15.75">
      <c r="A24" s="39">
        <v>22</v>
      </c>
      <c r="B24" s="37" t="str">
        <f>завтрак!B24</f>
        <v>Бананы свежие (1 сорт)</v>
      </c>
      <c r="C24" s="38" t="str">
        <f>завтрак!C24</f>
        <v>кг</v>
      </c>
      <c r="D24" s="59">
        <f>завтрак!D24</f>
        <v>102</v>
      </c>
      <c r="E24" s="52"/>
      <c r="F24" s="36">
        <f t="shared" si="2"/>
        <v>0</v>
      </c>
      <c r="G24" s="52"/>
      <c r="H24" s="36">
        <f t="shared" si="3"/>
        <v>0</v>
      </c>
      <c r="I24" s="52"/>
      <c r="J24" s="36">
        <f t="shared" si="4"/>
        <v>0</v>
      </c>
      <c r="K24" s="52"/>
      <c r="L24" s="36">
        <f t="shared" si="5"/>
        <v>0</v>
      </c>
      <c r="M24" s="55"/>
      <c r="N24" s="36">
        <f t="shared" si="6"/>
        <v>0</v>
      </c>
      <c r="O24" s="52"/>
      <c r="P24" s="36">
        <f t="shared" si="7"/>
        <v>0</v>
      </c>
      <c r="Q24" s="52"/>
      <c r="R24" s="36">
        <f t="shared" si="8"/>
        <v>0</v>
      </c>
      <c r="S24" s="52"/>
      <c r="T24" s="36">
        <f t="shared" si="9"/>
        <v>0</v>
      </c>
      <c r="U24" s="52"/>
      <c r="V24" s="36">
        <f t="shared" si="10"/>
        <v>0</v>
      </c>
      <c r="W24" s="55"/>
      <c r="X24" s="36">
        <f t="shared" si="11"/>
        <v>0</v>
      </c>
      <c r="Y24" s="43">
        <f t="shared" si="0"/>
        <v>0</v>
      </c>
      <c r="Z24" s="36">
        <f t="shared" si="12"/>
        <v>0</v>
      </c>
      <c r="AA24" s="80">
        <f t="shared" si="1"/>
        <v>0</v>
      </c>
      <c r="AB24" s="80"/>
      <c r="AC24" s="35">
        <f>(Y24+завтрак!Y24+полдник!Y24)/10</f>
        <v>0</v>
      </c>
      <c r="AE24" s="42">
        <v>19</v>
      </c>
      <c r="AF24" s="78" t="s">
        <v>114</v>
      </c>
      <c r="AG24" s="76">
        <v>9</v>
      </c>
      <c r="AH24" s="75">
        <f>AC32</f>
        <v>57.2</v>
      </c>
    </row>
    <row r="25" spans="1:34" ht="15.75">
      <c r="A25" s="39">
        <v>23</v>
      </c>
      <c r="B25" s="37" t="str">
        <f>завтрак!B25</f>
        <v>Сухофрукты ассорти</v>
      </c>
      <c r="C25" s="38" t="str">
        <f>завтрак!C25</f>
        <v>кг</v>
      </c>
      <c r="D25" s="59">
        <f>завтрак!D25</f>
        <v>96</v>
      </c>
      <c r="E25" s="52">
        <v>15</v>
      </c>
      <c r="F25" s="36">
        <f t="shared" si="2"/>
        <v>1.44</v>
      </c>
      <c r="G25" s="52"/>
      <c r="H25" s="36">
        <f t="shared" si="3"/>
        <v>0</v>
      </c>
      <c r="I25" s="52">
        <v>15</v>
      </c>
      <c r="J25" s="36">
        <f t="shared" si="4"/>
        <v>1.44</v>
      </c>
      <c r="K25" s="52"/>
      <c r="L25" s="36">
        <f t="shared" si="5"/>
        <v>0</v>
      </c>
      <c r="M25" s="55">
        <v>15</v>
      </c>
      <c r="N25" s="36">
        <f t="shared" si="6"/>
        <v>1.44</v>
      </c>
      <c r="O25" s="52">
        <v>15</v>
      </c>
      <c r="P25" s="36">
        <f t="shared" si="7"/>
        <v>1.44</v>
      </c>
      <c r="Q25" s="52"/>
      <c r="R25" s="36">
        <f t="shared" si="8"/>
        <v>0</v>
      </c>
      <c r="S25" s="52">
        <v>15</v>
      </c>
      <c r="T25" s="36">
        <f t="shared" si="9"/>
        <v>1.44</v>
      </c>
      <c r="U25" s="52"/>
      <c r="V25" s="36">
        <f t="shared" si="10"/>
        <v>0</v>
      </c>
      <c r="W25" s="55">
        <v>15</v>
      </c>
      <c r="X25" s="36">
        <f t="shared" si="11"/>
        <v>1.44</v>
      </c>
      <c r="Y25" s="43">
        <f t="shared" si="0"/>
        <v>90</v>
      </c>
      <c r="Z25" s="36">
        <f t="shared" si="12"/>
        <v>8.64</v>
      </c>
      <c r="AA25" s="80">
        <f t="shared" si="1"/>
        <v>540</v>
      </c>
      <c r="AB25" s="80"/>
      <c r="AC25" s="35">
        <f>(Y25+завтрак!Y25+полдник!Y25)/10</f>
        <v>9</v>
      </c>
      <c r="AE25" s="42">
        <v>20</v>
      </c>
      <c r="AF25" s="78" t="s">
        <v>69</v>
      </c>
      <c r="AG25" s="76">
        <v>16</v>
      </c>
      <c r="AH25" s="75">
        <f>AC9</f>
        <v>14.6</v>
      </c>
    </row>
    <row r="26" spans="1:34" ht="15.75">
      <c r="A26" s="39">
        <v>24</v>
      </c>
      <c r="B26" s="37" t="str">
        <f>завтрак!B26</f>
        <v>Изюм</v>
      </c>
      <c r="C26" s="38" t="str">
        <f>завтрак!C26</f>
        <v>кг</v>
      </c>
      <c r="D26" s="59">
        <f>завтрак!D26</f>
        <v>197</v>
      </c>
      <c r="E26" s="52"/>
      <c r="F26" s="36">
        <f t="shared" si="2"/>
        <v>0</v>
      </c>
      <c r="G26" s="52"/>
      <c r="H26" s="36">
        <f t="shared" si="3"/>
        <v>0</v>
      </c>
      <c r="I26" s="52"/>
      <c r="J26" s="36">
        <f t="shared" si="4"/>
        <v>0</v>
      </c>
      <c r="K26" s="52"/>
      <c r="L26" s="36">
        <f t="shared" si="5"/>
        <v>0</v>
      </c>
      <c r="M26" s="55"/>
      <c r="N26" s="36">
        <f t="shared" si="6"/>
        <v>0</v>
      </c>
      <c r="O26" s="52"/>
      <c r="P26" s="36">
        <f t="shared" si="7"/>
        <v>0</v>
      </c>
      <c r="Q26" s="52"/>
      <c r="R26" s="36">
        <f t="shared" si="8"/>
        <v>0</v>
      </c>
      <c r="S26" s="52"/>
      <c r="T26" s="36">
        <f t="shared" si="9"/>
        <v>0</v>
      </c>
      <c r="U26" s="52"/>
      <c r="V26" s="36">
        <f t="shared" si="10"/>
        <v>0</v>
      </c>
      <c r="W26" s="55"/>
      <c r="X26" s="36">
        <f t="shared" si="11"/>
        <v>0</v>
      </c>
      <c r="Y26" s="43">
        <f t="shared" si="0"/>
        <v>0</v>
      </c>
      <c r="Z26" s="36">
        <f t="shared" si="12"/>
        <v>0</v>
      </c>
      <c r="AA26" s="80">
        <f t="shared" si="1"/>
        <v>0</v>
      </c>
      <c r="AB26" s="80"/>
      <c r="AC26" s="35">
        <f>(Y26+завтрак!Y26+полдник!Y26)/10</f>
        <v>1.1</v>
      </c>
      <c r="AE26" s="42">
        <v>21</v>
      </c>
      <c r="AF26" s="78" t="s">
        <v>115</v>
      </c>
      <c r="AG26" s="76">
        <v>8.5</v>
      </c>
      <c r="AH26" s="75">
        <f>AC29</f>
        <v>14.3</v>
      </c>
    </row>
    <row r="27" spans="1:34" ht="15.75">
      <c r="A27" s="39">
        <v>25</v>
      </c>
      <c r="B27" s="37" t="str">
        <f>завтрак!B27</f>
        <v>Повидло фруктовое (1 сорт)</v>
      </c>
      <c r="C27" s="38" t="str">
        <f>завтрак!C27</f>
        <v>кг</v>
      </c>
      <c r="D27" s="59">
        <f>завтрак!D27</f>
        <v>80</v>
      </c>
      <c r="E27" s="52"/>
      <c r="F27" s="36">
        <f t="shared" si="2"/>
        <v>0</v>
      </c>
      <c r="G27" s="52"/>
      <c r="H27" s="36">
        <f t="shared" si="3"/>
        <v>0</v>
      </c>
      <c r="I27" s="52"/>
      <c r="J27" s="36">
        <f t="shared" si="4"/>
        <v>0</v>
      </c>
      <c r="K27" s="52"/>
      <c r="L27" s="36">
        <f t="shared" si="5"/>
        <v>0</v>
      </c>
      <c r="M27" s="55"/>
      <c r="N27" s="36">
        <f t="shared" si="6"/>
        <v>0</v>
      </c>
      <c r="O27" s="52"/>
      <c r="P27" s="36">
        <f t="shared" si="7"/>
        <v>0</v>
      </c>
      <c r="Q27" s="52"/>
      <c r="R27" s="36">
        <f t="shared" si="8"/>
        <v>0</v>
      </c>
      <c r="S27" s="52"/>
      <c r="T27" s="36">
        <f t="shared" si="9"/>
        <v>0</v>
      </c>
      <c r="U27" s="52"/>
      <c r="V27" s="36">
        <f t="shared" si="10"/>
        <v>0</v>
      </c>
      <c r="W27" s="55"/>
      <c r="X27" s="36">
        <f t="shared" si="11"/>
        <v>0</v>
      </c>
      <c r="Y27" s="43">
        <f t="shared" si="0"/>
        <v>0</v>
      </c>
      <c r="Z27" s="36">
        <f t="shared" si="12"/>
        <v>0</v>
      </c>
      <c r="AA27" s="80">
        <f t="shared" si="1"/>
        <v>0</v>
      </c>
      <c r="AB27" s="80"/>
      <c r="AC27" s="35">
        <f>(Y27+завтрак!Y27+полдник!Y27)/10</f>
        <v>4</v>
      </c>
      <c r="AE27" s="42">
        <v>22</v>
      </c>
      <c r="AF27" s="78" t="s">
        <v>116</v>
      </c>
      <c r="AG27" s="76">
        <v>6</v>
      </c>
      <c r="AH27" s="75">
        <f>AC53+AC56</f>
        <v>0</v>
      </c>
    </row>
    <row r="28" spans="1:34" ht="15.75">
      <c r="A28" s="39">
        <v>26</v>
      </c>
      <c r="B28" s="37" t="str">
        <f>завтрак!B28</f>
        <v>Сок фруктовый (1 литр)</v>
      </c>
      <c r="C28" s="38" t="str">
        <f>завтрак!C28</f>
        <v>л</v>
      </c>
      <c r="D28" s="59">
        <f>завтрак!D28</f>
        <v>42</v>
      </c>
      <c r="E28" s="52"/>
      <c r="F28" s="36">
        <f t="shared" si="2"/>
        <v>0</v>
      </c>
      <c r="G28" s="52"/>
      <c r="H28" s="36">
        <f t="shared" si="3"/>
        <v>0</v>
      </c>
      <c r="I28" s="52"/>
      <c r="J28" s="36">
        <f t="shared" si="4"/>
        <v>0</v>
      </c>
      <c r="K28" s="52"/>
      <c r="L28" s="36">
        <f t="shared" si="5"/>
        <v>0</v>
      </c>
      <c r="M28" s="55"/>
      <c r="N28" s="36">
        <f t="shared" si="6"/>
        <v>0</v>
      </c>
      <c r="O28" s="52"/>
      <c r="P28" s="36">
        <f t="shared" si="7"/>
        <v>0</v>
      </c>
      <c r="Q28" s="52">
        <v>200</v>
      </c>
      <c r="R28" s="36">
        <f t="shared" si="8"/>
        <v>8.4</v>
      </c>
      <c r="S28" s="52"/>
      <c r="T28" s="36">
        <f t="shared" si="9"/>
        <v>0</v>
      </c>
      <c r="U28" s="52"/>
      <c r="V28" s="36">
        <f t="shared" si="10"/>
        <v>0</v>
      </c>
      <c r="W28" s="55"/>
      <c r="X28" s="36">
        <f t="shared" si="11"/>
        <v>0</v>
      </c>
      <c r="Y28" s="43">
        <f t="shared" si="0"/>
        <v>200</v>
      </c>
      <c r="Z28" s="36">
        <f t="shared" si="12"/>
        <v>8.4</v>
      </c>
      <c r="AA28" s="80">
        <f t="shared" si="1"/>
        <v>1200</v>
      </c>
      <c r="AB28" s="80"/>
      <c r="AC28" s="35">
        <f>(Y28+завтрак!Y28+полдник!Y28)/10</f>
        <v>215.5</v>
      </c>
      <c r="AE28" s="42">
        <v>23</v>
      </c>
      <c r="AF28" s="78" t="s">
        <v>117</v>
      </c>
      <c r="AG28" s="76">
        <v>0.2</v>
      </c>
      <c r="AH28" s="75">
        <f>AC50</f>
        <v>1</v>
      </c>
    </row>
    <row r="29" spans="1:34" ht="30">
      <c r="A29" s="39">
        <v>27</v>
      </c>
      <c r="B29" s="37" t="str">
        <f>завтрак!B29</f>
        <v>Масло растительное, рафинированное</v>
      </c>
      <c r="C29" s="38" t="str">
        <f>завтрак!C29</f>
        <v>кг</v>
      </c>
      <c r="D29" s="59">
        <f>завтрак!D29</f>
        <v>90</v>
      </c>
      <c r="E29" s="52">
        <v>12</v>
      </c>
      <c r="F29" s="36">
        <f t="shared" si="2"/>
        <v>1.08</v>
      </c>
      <c r="G29" s="52">
        <v>9</v>
      </c>
      <c r="H29" s="36">
        <f t="shared" si="3"/>
        <v>0.81</v>
      </c>
      <c r="I29" s="52">
        <v>5</v>
      </c>
      <c r="J29" s="36">
        <f t="shared" si="4"/>
        <v>0.45</v>
      </c>
      <c r="K29" s="52">
        <v>15</v>
      </c>
      <c r="L29" s="36">
        <f t="shared" si="5"/>
        <v>1.35</v>
      </c>
      <c r="M29" s="55">
        <v>5</v>
      </c>
      <c r="N29" s="36">
        <f t="shared" si="6"/>
        <v>0.45</v>
      </c>
      <c r="O29" s="52">
        <v>5</v>
      </c>
      <c r="P29" s="36">
        <f t="shared" si="7"/>
        <v>0.45</v>
      </c>
      <c r="Q29" s="52">
        <v>11</v>
      </c>
      <c r="R29" s="36">
        <f t="shared" si="8"/>
        <v>0.99</v>
      </c>
      <c r="S29" s="52">
        <v>10</v>
      </c>
      <c r="T29" s="36">
        <f t="shared" si="9"/>
        <v>0.9</v>
      </c>
      <c r="U29" s="52">
        <v>10</v>
      </c>
      <c r="V29" s="36">
        <f t="shared" si="10"/>
        <v>0.9</v>
      </c>
      <c r="W29" s="55">
        <v>9</v>
      </c>
      <c r="X29" s="36">
        <f t="shared" si="11"/>
        <v>0.81</v>
      </c>
      <c r="Y29" s="43">
        <f t="shared" si="0"/>
        <v>91</v>
      </c>
      <c r="Z29" s="36">
        <f t="shared" si="12"/>
        <v>8.19</v>
      </c>
      <c r="AA29" s="80">
        <f t="shared" si="1"/>
        <v>546</v>
      </c>
      <c r="AB29" s="80"/>
      <c r="AC29" s="35">
        <f>(Y29+завтрак!Y29+полдник!Y29)/10</f>
        <v>14.3</v>
      </c>
      <c r="AE29" s="42">
        <v>24</v>
      </c>
      <c r="AF29" s="78" t="s">
        <v>118</v>
      </c>
      <c r="AG29" s="76">
        <v>0.6</v>
      </c>
      <c r="AH29" s="75">
        <f>AC49</f>
        <v>0.6</v>
      </c>
    </row>
    <row r="30" spans="1:34" ht="15.75">
      <c r="A30" s="39">
        <v>28</v>
      </c>
      <c r="B30" s="37" t="str">
        <f>завтрак!B30</f>
        <v>Рыба с/м (1 сорт)</v>
      </c>
      <c r="C30" s="38" t="str">
        <f>завтрак!C30</f>
        <v>кг</v>
      </c>
      <c r="D30" s="59">
        <f>завтрак!D30</f>
        <v>190</v>
      </c>
      <c r="E30" s="52"/>
      <c r="F30" s="36">
        <f t="shared" si="2"/>
        <v>0</v>
      </c>
      <c r="G30" s="52"/>
      <c r="H30" s="36">
        <f t="shared" si="3"/>
        <v>0</v>
      </c>
      <c r="I30" s="52"/>
      <c r="J30" s="36">
        <f t="shared" si="4"/>
        <v>0</v>
      </c>
      <c r="K30" s="52">
        <v>102</v>
      </c>
      <c r="L30" s="36">
        <f t="shared" si="5"/>
        <v>19.38</v>
      </c>
      <c r="M30" s="55"/>
      <c r="N30" s="36">
        <f t="shared" si="6"/>
        <v>0</v>
      </c>
      <c r="O30" s="52"/>
      <c r="P30" s="36">
        <f t="shared" si="7"/>
        <v>0</v>
      </c>
      <c r="Q30" s="52"/>
      <c r="R30" s="36">
        <f t="shared" si="8"/>
        <v>0</v>
      </c>
      <c r="S30" s="52"/>
      <c r="T30" s="36">
        <f t="shared" si="9"/>
        <v>0</v>
      </c>
      <c r="U30" s="52">
        <v>96</v>
      </c>
      <c r="V30" s="36">
        <f t="shared" si="10"/>
        <v>18.24</v>
      </c>
      <c r="W30" s="55"/>
      <c r="X30" s="36">
        <f t="shared" si="11"/>
        <v>0</v>
      </c>
      <c r="Y30" s="43">
        <f t="shared" si="0"/>
        <v>198</v>
      </c>
      <c r="Z30" s="36">
        <f t="shared" si="12"/>
        <v>37.62</v>
      </c>
      <c r="AA30" s="80">
        <f t="shared" si="1"/>
        <v>1188</v>
      </c>
      <c r="AB30" s="80"/>
      <c r="AC30" s="35">
        <f>(Y30+завтрак!Y30+полдник!Y30)/10</f>
        <v>19.8</v>
      </c>
      <c r="AE30" s="42">
        <v>25</v>
      </c>
      <c r="AF30" s="78" t="s">
        <v>119</v>
      </c>
      <c r="AG30" s="76">
        <v>0.75</v>
      </c>
      <c r="AH30" s="75">
        <f>AC45</f>
        <v>0.66</v>
      </c>
    </row>
    <row r="31" spans="1:34" ht="16.5" customHeight="1">
      <c r="A31" s="39">
        <v>29</v>
      </c>
      <c r="B31" s="37" t="str">
        <f>завтрак!B31</f>
        <v>Консервы рыбные (сайра)</v>
      </c>
      <c r="C31" s="38" t="str">
        <f>завтрак!C31</f>
        <v>кг</v>
      </c>
      <c r="D31" s="59">
        <f>завтрак!D31</f>
        <v>236</v>
      </c>
      <c r="E31" s="52"/>
      <c r="F31" s="36">
        <f t="shared" si="2"/>
        <v>0</v>
      </c>
      <c r="G31" s="52"/>
      <c r="H31" s="36">
        <f t="shared" si="3"/>
        <v>0</v>
      </c>
      <c r="I31" s="52"/>
      <c r="J31" s="36">
        <f t="shared" si="4"/>
        <v>0</v>
      </c>
      <c r="K31" s="52"/>
      <c r="L31" s="36">
        <f t="shared" si="5"/>
        <v>0</v>
      </c>
      <c r="M31" s="55"/>
      <c r="N31" s="36">
        <f t="shared" si="6"/>
        <v>0</v>
      </c>
      <c r="O31" s="52"/>
      <c r="P31" s="36">
        <f t="shared" si="7"/>
        <v>0</v>
      </c>
      <c r="Q31" s="52"/>
      <c r="R31" s="36">
        <f t="shared" si="8"/>
        <v>0</v>
      </c>
      <c r="S31" s="52"/>
      <c r="T31" s="36">
        <f t="shared" si="9"/>
        <v>0</v>
      </c>
      <c r="U31" s="52"/>
      <c r="V31" s="36">
        <f t="shared" si="10"/>
        <v>0</v>
      </c>
      <c r="W31" s="55"/>
      <c r="X31" s="36">
        <f t="shared" si="11"/>
        <v>0</v>
      </c>
      <c r="Y31" s="43">
        <f t="shared" si="0"/>
        <v>0</v>
      </c>
      <c r="Z31" s="36">
        <f t="shared" si="12"/>
        <v>0</v>
      </c>
      <c r="AA31" s="80">
        <f t="shared" si="1"/>
        <v>0</v>
      </c>
      <c r="AB31" s="80"/>
      <c r="AC31" s="35">
        <f>(Y31+завтрак!Y31+полдник!Y31)/10</f>
        <v>0</v>
      </c>
      <c r="AE31" s="42">
        <v>26</v>
      </c>
      <c r="AF31" s="78" t="s">
        <v>120</v>
      </c>
      <c r="AG31" s="76">
        <v>21</v>
      </c>
      <c r="AH31" s="75">
        <f>AC42</f>
        <v>34.91</v>
      </c>
    </row>
    <row r="32" spans="1:34" ht="15.75">
      <c r="A32" s="39">
        <v>30</v>
      </c>
      <c r="B32" s="37" t="str">
        <f>завтрак!B32</f>
        <v>Мука пшеничная (высший сорт)</v>
      </c>
      <c r="C32" s="38" t="str">
        <f>завтрак!C32</f>
        <v>кг</v>
      </c>
      <c r="D32" s="59">
        <f>завтрак!D32</f>
        <v>31</v>
      </c>
      <c r="E32" s="52">
        <v>1</v>
      </c>
      <c r="F32" s="36">
        <f t="shared" si="2"/>
        <v>0.03</v>
      </c>
      <c r="G32" s="52">
        <v>3</v>
      </c>
      <c r="H32" s="36">
        <f t="shared" si="3"/>
        <v>0.09</v>
      </c>
      <c r="I32" s="52">
        <v>5</v>
      </c>
      <c r="J32" s="36">
        <f t="shared" si="4"/>
        <v>0.16</v>
      </c>
      <c r="K32" s="52">
        <v>9</v>
      </c>
      <c r="L32" s="36">
        <f t="shared" si="5"/>
        <v>0.28</v>
      </c>
      <c r="M32" s="55">
        <v>3</v>
      </c>
      <c r="N32" s="36">
        <f t="shared" si="6"/>
        <v>0.09</v>
      </c>
      <c r="O32" s="52">
        <v>3</v>
      </c>
      <c r="P32" s="36">
        <f t="shared" si="7"/>
        <v>0.09</v>
      </c>
      <c r="Q32" s="52"/>
      <c r="R32" s="36">
        <f t="shared" si="8"/>
        <v>0</v>
      </c>
      <c r="S32" s="52"/>
      <c r="T32" s="36">
        <f t="shared" si="9"/>
        <v>0</v>
      </c>
      <c r="U32" s="52"/>
      <c r="V32" s="36">
        <f t="shared" si="10"/>
        <v>0</v>
      </c>
      <c r="W32" s="55">
        <v>2</v>
      </c>
      <c r="X32" s="36">
        <f t="shared" si="11"/>
        <v>0.06</v>
      </c>
      <c r="Y32" s="43">
        <f t="shared" si="0"/>
        <v>26</v>
      </c>
      <c r="Z32" s="36">
        <f t="shared" si="12"/>
        <v>0.81</v>
      </c>
      <c r="AA32" s="80">
        <f t="shared" si="1"/>
        <v>156</v>
      </c>
      <c r="AB32" s="80"/>
      <c r="AC32" s="35">
        <f>(Y32+завтрак!Y32+полдник!Y32)/10</f>
        <v>57.2</v>
      </c>
      <c r="AE32" s="42">
        <v>27</v>
      </c>
      <c r="AF32" s="78" t="s">
        <v>121</v>
      </c>
      <c r="AG32" s="76">
        <v>3.5</v>
      </c>
      <c r="AH32" s="75">
        <f>AC46</f>
        <v>5.75</v>
      </c>
    </row>
    <row r="33" spans="1:29" ht="15">
      <c r="A33" s="39">
        <v>31</v>
      </c>
      <c r="B33" s="37" t="str">
        <f>завтрак!B33</f>
        <v>Крупа гречневая</v>
      </c>
      <c r="C33" s="38" t="str">
        <f>завтрак!C33</f>
        <v>кг</v>
      </c>
      <c r="D33" s="59">
        <f>завтрак!D33</f>
        <v>75</v>
      </c>
      <c r="E33" s="52"/>
      <c r="F33" s="36">
        <f t="shared" si="2"/>
        <v>0</v>
      </c>
      <c r="G33" s="52"/>
      <c r="H33" s="36">
        <f t="shared" si="3"/>
        <v>0</v>
      </c>
      <c r="I33" s="52">
        <v>51</v>
      </c>
      <c r="J33" s="36">
        <f t="shared" si="4"/>
        <v>3.83</v>
      </c>
      <c r="K33" s="52"/>
      <c r="L33" s="36">
        <f t="shared" si="5"/>
        <v>0</v>
      </c>
      <c r="M33" s="55">
        <v>10</v>
      </c>
      <c r="N33" s="36">
        <f t="shared" si="6"/>
        <v>0.75</v>
      </c>
      <c r="O33" s="52"/>
      <c r="P33" s="36">
        <f t="shared" si="7"/>
        <v>0</v>
      </c>
      <c r="Q33" s="52"/>
      <c r="R33" s="36">
        <f t="shared" si="8"/>
        <v>0</v>
      </c>
      <c r="S33" s="52"/>
      <c r="T33" s="36">
        <f t="shared" si="9"/>
        <v>0</v>
      </c>
      <c r="U33" s="52"/>
      <c r="V33" s="36">
        <f t="shared" si="10"/>
        <v>0</v>
      </c>
      <c r="W33" s="55"/>
      <c r="X33" s="36">
        <f t="shared" si="11"/>
        <v>0</v>
      </c>
      <c r="Y33" s="43">
        <f t="shared" si="0"/>
        <v>61</v>
      </c>
      <c r="Z33" s="36">
        <f t="shared" si="12"/>
        <v>4.58</v>
      </c>
      <c r="AA33" s="80">
        <f t="shared" si="1"/>
        <v>366</v>
      </c>
      <c r="AB33" s="80"/>
      <c r="AC33" s="35">
        <f>(Y33+завтрак!Y33+полдник!Y33)/10</f>
        <v>11.3</v>
      </c>
    </row>
    <row r="34" spans="1:29" ht="15">
      <c r="A34" s="39">
        <v>32</v>
      </c>
      <c r="B34" s="37" t="str">
        <f>завтрак!B34</f>
        <v>Крупа манная (1 сорт)</v>
      </c>
      <c r="C34" s="38" t="str">
        <f>завтрак!C34</f>
        <v>кг</v>
      </c>
      <c r="D34" s="59">
        <f>завтрак!D34</f>
        <v>40</v>
      </c>
      <c r="E34" s="52"/>
      <c r="F34" s="36">
        <f t="shared" si="2"/>
        <v>0</v>
      </c>
      <c r="G34" s="52"/>
      <c r="H34" s="36">
        <f t="shared" si="3"/>
        <v>0</v>
      </c>
      <c r="I34" s="52"/>
      <c r="J34" s="36">
        <f t="shared" si="4"/>
        <v>0</v>
      </c>
      <c r="K34" s="52"/>
      <c r="L34" s="36">
        <f t="shared" si="5"/>
        <v>0</v>
      </c>
      <c r="M34" s="55"/>
      <c r="N34" s="36">
        <f t="shared" si="6"/>
        <v>0</v>
      </c>
      <c r="O34" s="52"/>
      <c r="P34" s="36">
        <f t="shared" si="7"/>
        <v>0</v>
      </c>
      <c r="Q34" s="52"/>
      <c r="R34" s="36">
        <f t="shared" si="8"/>
        <v>0</v>
      </c>
      <c r="S34" s="52"/>
      <c r="T34" s="36">
        <f t="shared" si="9"/>
        <v>0</v>
      </c>
      <c r="U34" s="52"/>
      <c r="V34" s="36">
        <f t="shared" si="10"/>
        <v>0</v>
      </c>
      <c r="W34" s="55"/>
      <c r="X34" s="36">
        <f t="shared" si="11"/>
        <v>0</v>
      </c>
      <c r="Y34" s="43">
        <f t="shared" si="0"/>
        <v>0</v>
      </c>
      <c r="Z34" s="36">
        <f t="shared" si="12"/>
        <v>0</v>
      </c>
      <c r="AA34" s="80">
        <f t="shared" si="1"/>
        <v>0</v>
      </c>
      <c r="AB34" s="80"/>
      <c r="AC34" s="35">
        <f>(Y34+завтрак!Y34+полдник!Y34)/10</f>
        <v>2.5</v>
      </c>
    </row>
    <row r="35" spans="1:29" ht="15">
      <c r="A35" s="39">
        <v>33</v>
      </c>
      <c r="B35" s="37" t="str">
        <f>завтрак!B35</f>
        <v>Рис (1 сорт)</v>
      </c>
      <c r="C35" s="38" t="str">
        <f>завтрак!C35</f>
        <v>кг</v>
      </c>
      <c r="D35" s="59">
        <f>завтрак!D35</f>
        <v>54</v>
      </c>
      <c r="E35" s="52"/>
      <c r="F35" s="36">
        <f t="shared" si="2"/>
        <v>0</v>
      </c>
      <c r="G35" s="52"/>
      <c r="H35" s="36">
        <f t="shared" si="3"/>
        <v>0</v>
      </c>
      <c r="I35" s="52"/>
      <c r="J35" s="36">
        <f t="shared" si="4"/>
        <v>0</v>
      </c>
      <c r="K35" s="52"/>
      <c r="L35" s="36">
        <f t="shared" si="5"/>
        <v>0</v>
      </c>
      <c r="M35" s="55"/>
      <c r="N35" s="36">
        <f t="shared" si="6"/>
        <v>0</v>
      </c>
      <c r="O35" s="52"/>
      <c r="P35" s="36">
        <f t="shared" si="7"/>
        <v>0</v>
      </c>
      <c r="Q35" s="52">
        <v>45</v>
      </c>
      <c r="R35" s="36">
        <f t="shared" si="8"/>
        <v>2.43</v>
      </c>
      <c r="S35" s="52"/>
      <c r="T35" s="36">
        <f t="shared" si="9"/>
        <v>0</v>
      </c>
      <c r="U35" s="52">
        <v>10</v>
      </c>
      <c r="V35" s="36">
        <f t="shared" si="10"/>
        <v>0.54</v>
      </c>
      <c r="W35" s="55">
        <v>55</v>
      </c>
      <c r="X35" s="36">
        <f t="shared" si="11"/>
        <v>2.97</v>
      </c>
      <c r="Y35" s="43">
        <f t="shared" si="0"/>
        <v>110</v>
      </c>
      <c r="Z35" s="36">
        <f t="shared" si="12"/>
        <v>5.94</v>
      </c>
      <c r="AA35" s="80">
        <f t="shared" si="1"/>
        <v>660</v>
      </c>
      <c r="AB35" s="80"/>
      <c r="AC35" s="35">
        <f>(Y35+завтрак!Y35+полдник!Y35)/10</f>
        <v>16.1</v>
      </c>
    </row>
    <row r="36" spans="1:29" ht="15">
      <c r="A36" s="39">
        <v>34</v>
      </c>
      <c r="B36" s="37" t="str">
        <f>завтрак!B36</f>
        <v>Крупа пшеничная (1 сорт)</v>
      </c>
      <c r="C36" s="38" t="str">
        <f>завтрак!C36</f>
        <v>кг</v>
      </c>
      <c r="D36" s="59">
        <f>завтрак!D36</f>
        <v>33</v>
      </c>
      <c r="E36" s="52"/>
      <c r="F36" s="36">
        <f t="shared" si="2"/>
        <v>0</v>
      </c>
      <c r="G36" s="52"/>
      <c r="H36" s="36">
        <f t="shared" si="3"/>
        <v>0</v>
      </c>
      <c r="I36" s="52"/>
      <c r="J36" s="36">
        <f t="shared" si="4"/>
        <v>0</v>
      </c>
      <c r="K36" s="52"/>
      <c r="L36" s="36">
        <f t="shared" si="5"/>
        <v>0</v>
      </c>
      <c r="M36" s="55"/>
      <c r="N36" s="36">
        <f t="shared" si="6"/>
        <v>0</v>
      </c>
      <c r="O36" s="52"/>
      <c r="P36" s="36">
        <f t="shared" si="7"/>
        <v>0</v>
      </c>
      <c r="Q36" s="52"/>
      <c r="R36" s="36">
        <f t="shared" si="8"/>
        <v>0</v>
      </c>
      <c r="S36" s="52"/>
      <c r="T36" s="36">
        <f t="shared" si="9"/>
        <v>0</v>
      </c>
      <c r="U36" s="52"/>
      <c r="V36" s="36">
        <f t="shared" si="10"/>
        <v>0</v>
      </c>
      <c r="W36" s="55"/>
      <c r="X36" s="36">
        <f t="shared" si="11"/>
        <v>0</v>
      </c>
      <c r="Y36" s="43">
        <f t="shared" si="0"/>
        <v>0</v>
      </c>
      <c r="Z36" s="36">
        <f t="shared" si="12"/>
        <v>0</v>
      </c>
      <c r="AA36" s="80">
        <f t="shared" si="1"/>
        <v>0</v>
      </c>
      <c r="AB36" s="80"/>
      <c r="AC36" s="35">
        <f>(Y36+завтрак!Y36+полдник!Y36)/10</f>
        <v>0</v>
      </c>
    </row>
    <row r="37" spans="1:29" ht="15">
      <c r="A37" s="39">
        <v>35</v>
      </c>
      <c r="B37" s="37" t="str">
        <f>завтрак!B37</f>
        <v>Пшено (1 сорт)</v>
      </c>
      <c r="C37" s="38" t="str">
        <f>завтрак!C37</f>
        <v>кг</v>
      </c>
      <c r="D37" s="59">
        <f>завтрак!D37</f>
        <v>52</v>
      </c>
      <c r="E37" s="52"/>
      <c r="F37" s="36">
        <f t="shared" si="2"/>
        <v>0</v>
      </c>
      <c r="G37" s="52">
        <v>53</v>
      </c>
      <c r="H37" s="36">
        <f t="shared" si="3"/>
        <v>2.76</v>
      </c>
      <c r="I37" s="52"/>
      <c r="J37" s="36">
        <f t="shared" si="4"/>
        <v>0</v>
      </c>
      <c r="K37" s="52"/>
      <c r="L37" s="36">
        <f t="shared" si="5"/>
        <v>0</v>
      </c>
      <c r="M37" s="55"/>
      <c r="N37" s="36">
        <f t="shared" si="6"/>
        <v>0</v>
      </c>
      <c r="O37" s="52"/>
      <c r="P37" s="36">
        <f t="shared" si="7"/>
        <v>0</v>
      </c>
      <c r="Q37" s="52"/>
      <c r="R37" s="36">
        <f t="shared" si="8"/>
        <v>0</v>
      </c>
      <c r="S37" s="52"/>
      <c r="T37" s="36">
        <f t="shared" si="9"/>
        <v>0</v>
      </c>
      <c r="U37" s="52"/>
      <c r="V37" s="36">
        <f t="shared" si="10"/>
        <v>0</v>
      </c>
      <c r="W37" s="55"/>
      <c r="X37" s="36">
        <f t="shared" si="11"/>
        <v>0</v>
      </c>
      <c r="Y37" s="43">
        <f t="shared" si="0"/>
        <v>53</v>
      </c>
      <c r="Z37" s="36">
        <f t="shared" si="12"/>
        <v>2.76</v>
      </c>
      <c r="AA37" s="80">
        <f t="shared" si="1"/>
        <v>318</v>
      </c>
      <c r="AB37" s="80"/>
      <c r="AC37" s="35">
        <f>(Y37+завтрак!Y37+полдник!Y37)/10</f>
        <v>5.3</v>
      </c>
    </row>
    <row r="38" spans="1:29" ht="15">
      <c r="A38" s="39">
        <v>36</v>
      </c>
      <c r="B38" s="37" t="str">
        <f>завтрак!B38</f>
        <v>Горох шлифованный</v>
      </c>
      <c r="C38" s="38" t="str">
        <f>завтрак!C38</f>
        <v>кг</v>
      </c>
      <c r="D38" s="59">
        <f>завтрак!D38</f>
        <v>35</v>
      </c>
      <c r="E38" s="52"/>
      <c r="F38" s="36">
        <f t="shared" si="2"/>
        <v>0</v>
      </c>
      <c r="G38" s="52"/>
      <c r="H38" s="36">
        <f t="shared" si="3"/>
        <v>0</v>
      </c>
      <c r="I38" s="52"/>
      <c r="J38" s="36">
        <f t="shared" si="4"/>
        <v>0</v>
      </c>
      <c r="K38" s="52">
        <v>20</v>
      </c>
      <c r="L38" s="36">
        <f t="shared" si="5"/>
        <v>0.7</v>
      </c>
      <c r="M38" s="55"/>
      <c r="N38" s="36">
        <f t="shared" si="6"/>
        <v>0</v>
      </c>
      <c r="O38" s="52"/>
      <c r="P38" s="36">
        <f t="shared" si="7"/>
        <v>0</v>
      </c>
      <c r="Q38" s="52"/>
      <c r="R38" s="36">
        <f t="shared" si="8"/>
        <v>0</v>
      </c>
      <c r="S38" s="52">
        <v>20</v>
      </c>
      <c r="T38" s="36">
        <f t="shared" si="9"/>
        <v>0.7</v>
      </c>
      <c r="U38" s="52"/>
      <c r="V38" s="36">
        <f t="shared" si="10"/>
        <v>0</v>
      </c>
      <c r="W38" s="55"/>
      <c r="X38" s="36">
        <f t="shared" si="11"/>
        <v>0</v>
      </c>
      <c r="Y38" s="43">
        <f t="shared" si="0"/>
        <v>40</v>
      </c>
      <c r="Z38" s="36">
        <f t="shared" si="12"/>
        <v>1.4</v>
      </c>
      <c r="AA38" s="80">
        <f t="shared" si="1"/>
        <v>240</v>
      </c>
      <c r="AB38" s="80"/>
      <c r="AC38" s="35">
        <f>(Y38+завтрак!Y38+полдник!Y38)/10</f>
        <v>4</v>
      </c>
    </row>
    <row r="39" spans="1:29" ht="15">
      <c r="A39" s="39">
        <v>37</v>
      </c>
      <c r="B39" s="37" t="str">
        <f>завтрак!B39</f>
        <v>Крупа перловая</v>
      </c>
      <c r="C39" s="38" t="str">
        <f>завтрак!C39</f>
        <v>кг</v>
      </c>
      <c r="D39" s="59">
        <f>завтрак!D39</f>
        <v>32</v>
      </c>
      <c r="E39" s="52"/>
      <c r="F39" s="36">
        <f t="shared" si="2"/>
        <v>0</v>
      </c>
      <c r="G39" s="52"/>
      <c r="H39" s="36">
        <f t="shared" si="3"/>
        <v>0</v>
      </c>
      <c r="I39" s="52"/>
      <c r="J39" s="36">
        <f t="shared" si="4"/>
        <v>0</v>
      </c>
      <c r="K39" s="52"/>
      <c r="L39" s="36">
        <f t="shared" si="5"/>
        <v>0</v>
      </c>
      <c r="M39" s="55"/>
      <c r="N39" s="36">
        <f t="shared" si="6"/>
        <v>0</v>
      </c>
      <c r="O39" s="52">
        <v>10</v>
      </c>
      <c r="P39" s="36">
        <f t="shared" si="7"/>
        <v>0.32</v>
      </c>
      <c r="Q39" s="52"/>
      <c r="R39" s="36">
        <f t="shared" si="8"/>
        <v>0</v>
      </c>
      <c r="S39" s="52"/>
      <c r="T39" s="36">
        <f t="shared" si="9"/>
        <v>0</v>
      </c>
      <c r="U39" s="52"/>
      <c r="V39" s="36">
        <f t="shared" si="10"/>
        <v>0</v>
      </c>
      <c r="W39" s="55"/>
      <c r="X39" s="36">
        <f t="shared" si="11"/>
        <v>0</v>
      </c>
      <c r="Y39" s="43">
        <f t="shared" si="0"/>
        <v>10</v>
      </c>
      <c r="Z39" s="36">
        <f t="shared" si="12"/>
        <v>0.32</v>
      </c>
      <c r="AA39" s="80">
        <f t="shared" si="1"/>
        <v>60</v>
      </c>
      <c r="AB39" s="80"/>
      <c r="AC39" s="35">
        <f>(Y39+завтрак!Y39+полдник!Y39)/10</f>
        <v>1</v>
      </c>
    </row>
    <row r="40" spans="1:29" ht="15">
      <c r="A40" s="39">
        <v>38</v>
      </c>
      <c r="B40" s="37" t="str">
        <f>завтрак!B40</f>
        <v>Крупа ячневая</v>
      </c>
      <c r="C40" s="38" t="str">
        <f>завтрак!C40</f>
        <v>кг</v>
      </c>
      <c r="D40" s="59">
        <f>завтрак!D40</f>
        <v>31</v>
      </c>
      <c r="E40" s="52"/>
      <c r="F40" s="36">
        <f t="shared" si="2"/>
        <v>0</v>
      </c>
      <c r="G40" s="52"/>
      <c r="H40" s="36">
        <f t="shared" si="3"/>
        <v>0</v>
      </c>
      <c r="I40" s="52"/>
      <c r="J40" s="36">
        <f t="shared" si="4"/>
        <v>0</v>
      </c>
      <c r="K40" s="52"/>
      <c r="L40" s="36">
        <f t="shared" si="5"/>
        <v>0</v>
      </c>
      <c r="M40" s="55"/>
      <c r="N40" s="36">
        <f t="shared" si="6"/>
        <v>0</v>
      </c>
      <c r="O40" s="52"/>
      <c r="P40" s="36">
        <f t="shared" si="7"/>
        <v>0</v>
      </c>
      <c r="Q40" s="52"/>
      <c r="R40" s="36">
        <f t="shared" si="8"/>
        <v>0</v>
      </c>
      <c r="S40" s="52"/>
      <c r="T40" s="36">
        <f t="shared" si="9"/>
        <v>0</v>
      </c>
      <c r="U40" s="52"/>
      <c r="V40" s="36">
        <f t="shared" si="10"/>
        <v>0</v>
      </c>
      <c r="W40" s="55"/>
      <c r="X40" s="36">
        <f t="shared" si="11"/>
        <v>0</v>
      </c>
      <c r="Y40" s="43">
        <f t="shared" si="0"/>
        <v>0</v>
      </c>
      <c r="Z40" s="36">
        <f t="shared" si="12"/>
        <v>0</v>
      </c>
      <c r="AA40" s="80">
        <f t="shared" si="1"/>
        <v>0</v>
      </c>
      <c r="AB40" s="80"/>
      <c r="AC40" s="35">
        <f>(Y40+завтрак!Y40+полдник!Y40)/10</f>
        <v>0</v>
      </c>
    </row>
    <row r="41" spans="1:29" ht="15">
      <c r="A41" s="39">
        <v>39</v>
      </c>
      <c r="B41" s="37" t="str">
        <f>завтрак!B41</f>
        <v>Хлопья "Геркулес"</v>
      </c>
      <c r="C41" s="38" t="str">
        <f>завтрак!C41</f>
        <v>кг</v>
      </c>
      <c r="D41" s="59">
        <f>завтрак!D41</f>
        <v>41</v>
      </c>
      <c r="E41" s="52"/>
      <c r="F41" s="36">
        <f t="shared" si="2"/>
        <v>0</v>
      </c>
      <c r="G41" s="52"/>
      <c r="H41" s="36">
        <f t="shared" si="3"/>
        <v>0</v>
      </c>
      <c r="I41" s="52"/>
      <c r="J41" s="36">
        <f t="shared" si="4"/>
        <v>0</v>
      </c>
      <c r="K41" s="52"/>
      <c r="L41" s="36">
        <f t="shared" si="5"/>
        <v>0</v>
      </c>
      <c r="M41" s="55"/>
      <c r="N41" s="36">
        <f t="shared" si="6"/>
        <v>0</v>
      </c>
      <c r="O41" s="52"/>
      <c r="P41" s="36">
        <f t="shared" si="7"/>
        <v>0</v>
      </c>
      <c r="Q41" s="52"/>
      <c r="R41" s="36">
        <f t="shared" si="8"/>
        <v>0</v>
      </c>
      <c r="S41" s="52"/>
      <c r="T41" s="36">
        <f t="shared" si="9"/>
        <v>0</v>
      </c>
      <c r="U41" s="52"/>
      <c r="V41" s="36">
        <f t="shared" si="10"/>
        <v>0</v>
      </c>
      <c r="W41" s="55"/>
      <c r="X41" s="36">
        <f t="shared" si="11"/>
        <v>0</v>
      </c>
      <c r="Y41" s="43">
        <f t="shared" si="0"/>
        <v>0</v>
      </c>
      <c r="Z41" s="36">
        <f t="shared" si="12"/>
        <v>0</v>
      </c>
      <c r="AA41" s="80">
        <f t="shared" si="1"/>
        <v>0</v>
      </c>
      <c r="AB41" s="80"/>
      <c r="AC41" s="35">
        <f>(Y41+завтрак!Y41+полдник!Y41)/10</f>
        <v>0</v>
      </c>
    </row>
    <row r="42" spans="1:29" ht="15">
      <c r="A42" s="39">
        <v>40</v>
      </c>
      <c r="B42" s="37" t="str">
        <f>завтрак!B42</f>
        <v>Сахар - песок</v>
      </c>
      <c r="C42" s="38" t="str">
        <f>завтрак!C42</f>
        <v>кг</v>
      </c>
      <c r="D42" s="59">
        <f>завтрак!D42</f>
        <v>47</v>
      </c>
      <c r="E42" s="52">
        <v>16</v>
      </c>
      <c r="F42" s="36">
        <v>0.76</v>
      </c>
      <c r="G42" s="52">
        <v>15</v>
      </c>
      <c r="H42" s="36">
        <f t="shared" si="3"/>
        <v>0.71</v>
      </c>
      <c r="I42" s="52">
        <v>15</v>
      </c>
      <c r="J42" s="36">
        <f t="shared" si="4"/>
        <v>0.71</v>
      </c>
      <c r="K42" s="52">
        <v>15</v>
      </c>
      <c r="L42" s="36">
        <f t="shared" si="5"/>
        <v>0.71</v>
      </c>
      <c r="M42" s="55">
        <v>15</v>
      </c>
      <c r="N42" s="36">
        <f t="shared" si="6"/>
        <v>0.71</v>
      </c>
      <c r="O42" s="52">
        <v>15</v>
      </c>
      <c r="P42" s="36">
        <f t="shared" si="7"/>
        <v>0.71</v>
      </c>
      <c r="Q42" s="52"/>
      <c r="R42" s="36">
        <f t="shared" si="8"/>
        <v>0</v>
      </c>
      <c r="S42" s="52">
        <v>15</v>
      </c>
      <c r="T42" s="36">
        <f t="shared" si="9"/>
        <v>0.71</v>
      </c>
      <c r="U42" s="52">
        <v>10</v>
      </c>
      <c r="V42" s="36">
        <f t="shared" si="10"/>
        <v>0.47</v>
      </c>
      <c r="W42" s="55">
        <v>15</v>
      </c>
      <c r="X42" s="36">
        <f t="shared" si="11"/>
        <v>0.71</v>
      </c>
      <c r="Y42" s="43">
        <f t="shared" si="0"/>
        <v>131</v>
      </c>
      <c r="Z42" s="36">
        <f t="shared" si="12"/>
        <v>6.16</v>
      </c>
      <c r="AA42" s="80">
        <f t="shared" si="1"/>
        <v>786</v>
      </c>
      <c r="AB42" s="80"/>
      <c r="AC42" s="35">
        <f>(Y42+завтрак!Y42+полдник!Y42)/10</f>
        <v>34.91</v>
      </c>
    </row>
    <row r="43" spans="1:29" ht="15">
      <c r="A43" s="39">
        <v>41</v>
      </c>
      <c r="B43" s="37" t="str">
        <f>завтрак!B43</f>
        <v>Макароны (высший сорт)</v>
      </c>
      <c r="C43" s="38" t="str">
        <f>завтрак!C43</f>
        <v>кг</v>
      </c>
      <c r="D43" s="59">
        <f>завтрак!D43</f>
        <v>39</v>
      </c>
      <c r="E43" s="52"/>
      <c r="F43" s="36">
        <f t="shared" si="2"/>
        <v>0</v>
      </c>
      <c r="G43" s="52"/>
      <c r="H43" s="36">
        <f t="shared" si="3"/>
        <v>0</v>
      </c>
      <c r="I43" s="52"/>
      <c r="J43" s="36">
        <f t="shared" si="4"/>
        <v>0</v>
      </c>
      <c r="K43" s="52"/>
      <c r="L43" s="36">
        <f t="shared" si="5"/>
        <v>0</v>
      </c>
      <c r="M43" s="55"/>
      <c r="N43" s="36">
        <f t="shared" si="6"/>
        <v>0</v>
      </c>
      <c r="O43" s="52">
        <v>53</v>
      </c>
      <c r="P43" s="36">
        <f t="shared" si="7"/>
        <v>2.07</v>
      </c>
      <c r="Q43" s="52"/>
      <c r="R43" s="36">
        <f t="shared" si="8"/>
        <v>0</v>
      </c>
      <c r="S43" s="52"/>
      <c r="T43" s="36">
        <f t="shared" si="9"/>
        <v>0</v>
      </c>
      <c r="U43" s="52"/>
      <c r="V43" s="36">
        <f t="shared" si="10"/>
        <v>0</v>
      </c>
      <c r="W43" s="55"/>
      <c r="X43" s="36">
        <f t="shared" si="11"/>
        <v>0</v>
      </c>
      <c r="Y43" s="43">
        <f t="shared" si="0"/>
        <v>53</v>
      </c>
      <c r="Z43" s="36">
        <f t="shared" si="12"/>
        <v>2.07</v>
      </c>
      <c r="AA43" s="80">
        <f t="shared" si="1"/>
        <v>318</v>
      </c>
      <c r="AB43" s="80"/>
      <c r="AC43" s="35">
        <f>(Y43+завтрак!Y43+полдник!Y43)/10</f>
        <v>16</v>
      </c>
    </row>
    <row r="44" spans="1:29" ht="15">
      <c r="A44" s="39">
        <v>42</v>
      </c>
      <c r="B44" s="37" t="str">
        <f>завтрак!B44</f>
        <v>Вермишель (высший сорт)</v>
      </c>
      <c r="C44" s="38" t="str">
        <f>завтрак!C44</f>
        <v>кг</v>
      </c>
      <c r="D44" s="59">
        <f>завтрак!D44</f>
        <v>37</v>
      </c>
      <c r="E44" s="52"/>
      <c r="F44" s="36">
        <f t="shared" si="2"/>
        <v>0</v>
      </c>
      <c r="G44" s="52">
        <v>10</v>
      </c>
      <c r="H44" s="36">
        <f t="shared" si="3"/>
        <v>0.37</v>
      </c>
      <c r="I44" s="52"/>
      <c r="J44" s="36">
        <f t="shared" si="4"/>
        <v>0</v>
      </c>
      <c r="K44" s="52"/>
      <c r="L44" s="36">
        <f t="shared" si="5"/>
        <v>0</v>
      </c>
      <c r="M44" s="55"/>
      <c r="N44" s="36">
        <f t="shared" si="6"/>
        <v>0</v>
      </c>
      <c r="O44" s="52"/>
      <c r="P44" s="36">
        <f t="shared" si="7"/>
        <v>0</v>
      </c>
      <c r="Q44" s="52">
        <v>10</v>
      </c>
      <c r="R44" s="36">
        <f t="shared" si="8"/>
        <v>0.37</v>
      </c>
      <c r="S44" s="52"/>
      <c r="T44" s="36">
        <f t="shared" si="9"/>
        <v>0</v>
      </c>
      <c r="U44" s="52"/>
      <c r="V44" s="36">
        <f t="shared" si="10"/>
        <v>0</v>
      </c>
      <c r="W44" s="55"/>
      <c r="X44" s="36">
        <f t="shared" si="11"/>
        <v>0</v>
      </c>
      <c r="Y44" s="43">
        <f t="shared" si="0"/>
        <v>20</v>
      </c>
      <c r="Z44" s="36">
        <f t="shared" si="12"/>
        <v>0.74</v>
      </c>
      <c r="AA44" s="80">
        <f t="shared" si="1"/>
        <v>120</v>
      </c>
      <c r="AB44" s="80"/>
      <c r="AC44" s="35">
        <f>(Y44+завтрак!Y44+полдник!Y44)/10</f>
        <v>2</v>
      </c>
    </row>
    <row r="45" spans="1:29" ht="15">
      <c r="A45" s="39">
        <v>43</v>
      </c>
      <c r="B45" s="37" t="str">
        <f>завтрак!B45</f>
        <v>Дрожжи сухие</v>
      </c>
      <c r="C45" s="38" t="str">
        <f>завтрак!C45</f>
        <v>кг</v>
      </c>
      <c r="D45" s="59">
        <f>завтрак!D45</f>
        <v>290</v>
      </c>
      <c r="E45" s="52"/>
      <c r="F45" s="36">
        <f t="shared" si="2"/>
        <v>0</v>
      </c>
      <c r="G45" s="52"/>
      <c r="H45" s="36">
        <f t="shared" si="3"/>
        <v>0</v>
      </c>
      <c r="I45" s="52"/>
      <c r="J45" s="36">
        <f t="shared" si="4"/>
        <v>0</v>
      </c>
      <c r="K45" s="52"/>
      <c r="L45" s="36">
        <f t="shared" si="5"/>
        <v>0</v>
      </c>
      <c r="M45" s="55"/>
      <c r="N45" s="36">
        <f t="shared" si="6"/>
        <v>0</v>
      </c>
      <c r="O45" s="52"/>
      <c r="P45" s="36">
        <f t="shared" si="7"/>
        <v>0</v>
      </c>
      <c r="Q45" s="52"/>
      <c r="R45" s="36">
        <f t="shared" si="8"/>
        <v>0</v>
      </c>
      <c r="S45" s="52"/>
      <c r="T45" s="36">
        <f t="shared" si="9"/>
        <v>0</v>
      </c>
      <c r="U45" s="52"/>
      <c r="V45" s="36">
        <f t="shared" si="10"/>
        <v>0</v>
      </c>
      <c r="W45" s="55"/>
      <c r="X45" s="36">
        <f t="shared" si="11"/>
        <v>0</v>
      </c>
      <c r="Y45" s="43">
        <f t="shared" si="0"/>
        <v>0</v>
      </c>
      <c r="Z45" s="36">
        <f t="shared" si="12"/>
        <v>0</v>
      </c>
      <c r="AA45" s="80">
        <f t="shared" si="1"/>
        <v>0</v>
      </c>
      <c r="AB45" s="80"/>
      <c r="AC45" s="35">
        <f>(Y45+завтрак!Y45+полдник!Y45)/10</f>
        <v>0.66</v>
      </c>
    </row>
    <row r="46" spans="1:29" ht="15">
      <c r="A46" s="39">
        <v>44</v>
      </c>
      <c r="B46" s="37" t="str">
        <f>завтрак!B46</f>
        <v>Соль йодированная</v>
      </c>
      <c r="C46" s="38" t="str">
        <f>завтрак!C46</f>
        <v>кг</v>
      </c>
      <c r="D46" s="59">
        <f>завтрак!D46</f>
        <v>15</v>
      </c>
      <c r="E46" s="52">
        <v>5</v>
      </c>
      <c r="F46" s="36">
        <f t="shared" si="2"/>
        <v>0.08</v>
      </c>
      <c r="G46" s="52">
        <v>6</v>
      </c>
      <c r="H46" s="36">
        <f t="shared" si="3"/>
        <v>0.09</v>
      </c>
      <c r="I46" s="52">
        <v>5</v>
      </c>
      <c r="J46" s="36">
        <f t="shared" si="4"/>
        <v>0.08</v>
      </c>
      <c r="K46" s="52">
        <v>4</v>
      </c>
      <c r="L46" s="36">
        <f t="shared" si="5"/>
        <v>0.06</v>
      </c>
      <c r="M46" s="55">
        <v>5</v>
      </c>
      <c r="N46" s="36">
        <f t="shared" si="6"/>
        <v>0.08</v>
      </c>
      <c r="O46" s="52">
        <v>4.5</v>
      </c>
      <c r="P46" s="36">
        <f t="shared" si="7"/>
        <v>0.07</v>
      </c>
      <c r="Q46" s="52">
        <v>4</v>
      </c>
      <c r="R46" s="36">
        <f t="shared" si="8"/>
        <v>0.06</v>
      </c>
      <c r="S46" s="52">
        <v>4</v>
      </c>
      <c r="T46" s="36">
        <f t="shared" si="9"/>
        <v>0.06</v>
      </c>
      <c r="U46" s="52">
        <v>4</v>
      </c>
      <c r="V46" s="36">
        <f t="shared" si="10"/>
        <v>0.06</v>
      </c>
      <c r="W46" s="55">
        <v>4.5</v>
      </c>
      <c r="X46" s="36">
        <f t="shared" si="11"/>
        <v>0.07</v>
      </c>
      <c r="Y46" s="43">
        <f t="shared" si="0"/>
        <v>46</v>
      </c>
      <c r="Z46" s="36">
        <f t="shared" si="12"/>
        <v>0.69</v>
      </c>
      <c r="AA46" s="80">
        <f t="shared" si="1"/>
        <v>276</v>
      </c>
      <c r="AB46" s="80"/>
      <c r="AC46" s="35">
        <f>(Y46+завтрак!Y46+полдник!Y46)/10</f>
        <v>5.75</v>
      </c>
    </row>
    <row r="47" spans="1:29" ht="15">
      <c r="A47" s="39">
        <v>45</v>
      </c>
      <c r="B47" s="37" t="str">
        <f>завтрак!B47</f>
        <v>Кисель фруктовый (концентрат)</v>
      </c>
      <c r="C47" s="38" t="str">
        <f>завтрак!C47</f>
        <v>кг</v>
      </c>
      <c r="D47" s="59">
        <f>завтрак!D47</f>
        <v>111</v>
      </c>
      <c r="E47" s="52"/>
      <c r="F47" s="36">
        <f t="shared" si="2"/>
        <v>0</v>
      </c>
      <c r="G47" s="52"/>
      <c r="H47" s="36">
        <f t="shared" si="3"/>
        <v>0</v>
      </c>
      <c r="I47" s="52"/>
      <c r="J47" s="36">
        <f t="shared" si="4"/>
        <v>0</v>
      </c>
      <c r="K47" s="52"/>
      <c r="L47" s="36">
        <f t="shared" si="5"/>
        <v>0</v>
      </c>
      <c r="M47" s="55"/>
      <c r="N47" s="36">
        <f t="shared" si="6"/>
        <v>0</v>
      </c>
      <c r="O47" s="52"/>
      <c r="P47" s="36">
        <f t="shared" si="7"/>
        <v>0</v>
      </c>
      <c r="Q47" s="52"/>
      <c r="R47" s="36">
        <f t="shared" si="8"/>
        <v>0</v>
      </c>
      <c r="S47" s="52"/>
      <c r="T47" s="36">
        <f t="shared" si="9"/>
        <v>0</v>
      </c>
      <c r="U47" s="52">
        <v>18</v>
      </c>
      <c r="V47" s="36">
        <f t="shared" si="10"/>
        <v>2</v>
      </c>
      <c r="W47" s="55"/>
      <c r="X47" s="36">
        <f t="shared" si="11"/>
        <v>0</v>
      </c>
      <c r="Y47" s="43">
        <f t="shared" si="0"/>
        <v>18</v>
      </c>
      <c r="Z47" s="36">
        <f t="shared" si="12"/>
        <v>2</v>
      </c>
      <c r="AA47" s="80">
        <f t="shared" si="1"/>
        <v>108</v>
      </c>
      <c r="AB47" s="80"/>
      <c r="AC47" s="35">
        <f>(Y47+завтрак!Y47+полдник!Y47)/10</f>
        <v>1.8</v>
      </c>
    </row>
    <row r="48" spans="1:29" ht="15">
      <c r="A48" s="39">
        <v>46</v>
      </c>
      <c r="B48" s="37" t="str">
        <f>завтрак!B48</f>
        <v>Кофейный напиток (ячменный)</v>
      </c>
      <c r="C48" s="38" t="str">
        <f>завтрак!C48</f>
        <v>кг</v>
      </c>
      <c r="D48" s="59">
        <f>завтрак!D48</f>
        <v>436</v>
      </c>
      <c r="E48" s="52"/>
      <c r="F48" s="36">
        <f t="shared" si="2"/>
        <v>0</v>
      </c>
      <c r="G48" s="52"/>
      <c r="H48" s="36">
        <f t="shared" si="3"/>
        <v>0</v>
      </c>
      <c r="I48" s="52"/>
      <c r="J48" s="36">
        <f t="shared" si="4"/>
        <v>0</v>
      </c>
      <c r="K48" s="52"/>
      <c r="L48" s="36">
        <f t="shared" si="5"/>
        <v>0</v>
      </c>
      <c r="M48" s="55"/>
      <c r="N48" s="36">
        <f t="shared" si="6"/>
        <v>0</v>
      </c>
      <c r="O48" s="52"/>
      <c r="P48" s="36">
        <f t="shared" si="7"/>
        <v>0</v>
      </c>
      <c r="Q48" s="52"/>
      <c r="R48" s="36">
        <f t="shared" si="8"/>
        <v>0</v>
      </c>
      <c r="S48" s="52"/>
      <c r="T48" s="36">
        <f t="shared" si="9"/>
        <v>0</v>
      </c>
      <c r="U48" s="52"/>
      <c r="V48" s="36">
        <f t="shared" si="10"/>
        <v>0</v>
      </c>
      <c r="W48" s="55"/>
      <c r="X48" s="36">
        <f t="shared" si="11"/>
        <v>0</v>
      </c>
      <c r="Y48" s="43">
        <f t="shared" si="0"/>
        <v>0</v>
      </c>
      <c r="Z48" s="36">
        <f t="shared" si="12"/>
        <v>0</v>
      </c>
      <c r="AA48" s="80">
        <f t="shared" si="1"/>
        <v>0</v>
      </c>
      <c r="AB48" s="80"/>
      <c r="AC48" s="35">
        <f>(Y48+завтрак!Y48+полдник!Y48)/10</f>
        <v>0</v>
      </c>
    </row>
    <row r="49" spans="1:29" ht="15">
      <c r="A49" s="39">
        <v>47</v>
      </c>
      <c r="B49" s="37" t="str">
        <f>завтрак!B49</f>
        <v>Какао порошок</v>
      </c>
      <c r="C49" s="38" t="str">
        <f>завтрак!C49</f>
        <v>кг</v>
      </c>
      <c r="D49" s="59">
        <f>завтрак!D49</f>
        <v>371</v>
      </c>
      <c r="E49" s="52"/>
      <c r="F49" s="36">
        <f t="shared" si="2"/>
        <v>0</v>
      </c>
      <c r="G49" s="52"/>
      <c r="H49" s="36">
        <f t="shared" si="3"/>
        <v>0</v>
      </c>
      <c r="I49" s="52"/>
      <c r="J49" s="36">
        <f t="shared" si="4"/>
        <v>0</v>
      </c>
      <c r="K49" s="52"/>
      <c r="L49" s="36">
        <f t="shared" si="5"/>
        <v>0</v>
      </c>
      <c r="M49" s="55"/>
      <c r="N49" s="36">
        <f t="shared" si="6"/>
        <v>0</v>
      </c>
      <c r="O49" s="52"/>
      <c r="P49" s="36">
        <f t="shared" si="7"/>
        <v>0</v>
      </c>
      <c r="Q49" s="52"/>
      <c r="R49" s="36">
        <f t="shared" si="8"/>
        <v>0</v>
      </c>
      <c r="S49" s="52"/>
      <c r="T49" s="36">
        <f t="shared" si="9"/>
        <v>0</v>
      </c>
      <c r="U49" s="52"/>
      <c r="V49" s="36">
        <f t="shared" si="10"/>
        <v>0</v>
      </c>
      <c r="W49" s="55"/>
      <c r="X49" s="36">
        <f t="shared" si="11"/>
        <v>0</v>
      </c>
      <c r="Y49" s="43">
        <f t="shared" si="0"/>
        <v>0</v>
      </c>
      <c r="Z49" s="36">
        <f t="shared" si="12"/>
        <v>0</v>
      </c>
      <c r="AA49" s="80">
        <f t="shared" si="1"/>
        <v>0</v>
      </c>
      <c r="AB49" s="80"/>
      <c r="AC49" s="35">
        <f>(Y49+завтрак!Y49+полдник!Y49)/10</f>
        <v>0.6</v>
      </c>
    </row>
    <row r="50" spans="1:29" ht="15">
      <c r="A50" s="39">
        <v>48</v>
      </c>
      <c r="B50" s="37" t="str">
        <f>завтрак!B50</f>
        <v>Чай черный (1 сорт)</v>
      </c>
      <c r="C50" s="38" t="str">
        <f>завтрак!C50</f>
        <v>кг</v>
      </c>
      <c r="D50" s="59">
        <f>завтрак!D50</f>
        <v>330</v>
      </c>
      <c r="E50" s="52"/>
      <c r="F50" s="36">
        <f t="shared" si="2"/>
        <v>0</v>
      </c>
      <c r="G50" s="52">
        <v>1</v>
      </c>
      <c r="H50" s="36">
        <f t="shared" si="3"/>
        <v>0.33</v>
      </c>
      <c r="I50" s="52"/>
      <c r="J50" s="36">
        <f t="shared" si="4"/>
        <v>0</v>
      </c>
      <c r="K50" s="52">
        <v>1</v>
      </c>
      <c r="L50" s="36">
        <f t="shared" si="5"/>
        <v>0.33</v>
      </c>
      <c r="M50" s="55"/>
      <c r="N50" s="36">
        <f t="shared" si="6"/>
        <v>0</v>
      </c>
      <c r="O50" s="52"/>
      <c r="P50" s="36">
        <f t="shared" si="7"/>
        <v>0</v>
      </c>
      <c r="Q50" s="52"/>
      <c r="R50" s="36">
        <f t="shared" si="8"/>
        <v>0</v>
      </c>
      <c r="S50" s="52"/>
      <c r="T50" s="36">
        <f t="shared" si="9"/>
        <v>0</v>
      </c>
      <c r="U50" s="52"/>
      <c r="V50" s="36">
        <f t="shared" si="10"/>
        <v>0</v>
      </c>
      <c r="W50" s="55"/>
      <c r="X50" s="36">
        <f t="shared" si="11"/>
        <v>0</v>
      </c>
      <c r="Y50" s="43">
        <f t="shared" si="0"/>
        <v>2</v>
      </c>
      <c r="Z50" s="36">
        <f t="shared" si="12"/>
        <v>0.66</v>
      </c>
      <c r="AA50" s="80">
        <f t="shared" si="1"/>
        <v>12</v>
      </c>
      <c r="AB50" s="80"/>
      <c r="AC50" s="35">
        <f>(Y50+завтрак!Y50+полдник!Y50)/10</f>
        <v>1</v>
      </c>
    </row>
    <row r="51" spans="1:29" ht="15">
      <c r="A51" s="39">
        <v>49</v>
      </c>
      <c r="B51" s="37" t="str">
        <f>завтрак!B51</f>
        <v>Лавровый лист</v>
      </c>
      <c r="C51" s="38" t="str">
        <f>завтрак!C51</f>
        <v>кг</v>
      </c>
      <c r="D51" s="59">
        <f>завтрак!D51</f>
        <v>373</v>
      </c>
      <c r="E51" s="52">
        <v>0.02</v>
      </c>
      <c r="F51" s="36">
        <f t="shared" si="2"/>
        <v>0.01</v>
      </c>
      <c r="G51" s="52">
        <v>0.02</v>
      </c>
      <c r="H51" s="36">
        <f t="shared" si="3"/>
        <v>0.01</v>
      </c>
      <c r="I51" s="52">
        <v>0.02</v>
      </c>
      <c r="J51" s="36">
        <f t="shared" si="4"/>
        <v>0.01</v>
      </c>
      <c r="K51" s="52">
        <v>0.02</v>
      </c>
      <c r="L51" s="36">
        <f t="shared" si="5"/>
        <v>0.01</v>
      </c>
      <c r="M51" s="55">
        <v>0.02</v>
      </c>
      <c r="N51" s="36">
        <f t="shared" si="6"/>
        <v>0.01</v>
      </c>
      <c r="O51" s="52">
        <v>0.02</v>
      </c>
      <c r="P51" s="36">
        <f t="shared" si="7"/>
        <v>0.01</v>
      </c>
      <c r="Q51" s="52">
        <v>0.02</v>
      </c>
      <c r="R51" s="36">
        <f t="shared" si="8"/>
        <v>0.01</v>
      </c>
      <c r="S51" s="52">
        <v>0.02</v>
      </c>
      <c r="T51" s="36">
        <f t="shared" si="9"/>
        <v>0.01</v>
      </c>
      <c r="U51" s="52">
        <v>0.02</v>
      </c>
      <c r="V51" s="36">
        <f t="shared" si="10"/>
        <v>0.01</v>
      </c>
      <c r="W51" s="55">
        <v>0.02</v>
      </c>
      <c r="X51" s="36">
        <f t="shared" si="11"/>
        <v>0.01</v>
      </c>
      <c r="Y51" s="43">
        <f t="shared" si="0"/>
        <v>0.2</v>
      </c>
      <c r="Z51" s="36">
        <f t="shared" si="12"/>
        <v>0.07</v>
      </c>
      <c r="AA51" s="80">
        <f t="shared" si="1"/>
        <v>1.2</v>
      </c>
      <c r="AB51" s="80"/>
      <c r="AC51" s="35">
        <f>(Y51+завтрак!Y51+полдник!Y51)/10</f>
        <v>0.02</v>
      </c>
    </row>
    <row r="52" spans="1:29" ht="15">
      <c r="A52" s="39">
        <v>50</v>
      </c>
      <c r="B52" s="37" t="str">
        <f>завтрак!B52</f>
        <v>Хлеб "Городской"</v>
      </c>
      <c r="C52" s="38" t="str">
        <f>завтрак!C52</f>
        <v>кг</v>
      </c>
      <c r="D52" s="59">
        <f>завтрак!D52</f>
        <v>51</v>
      </c>
      <c r="E52" s="52">
        <v>50</v>
      </c>
      <c r="F52" s="36">
        <f t="shared" si="2"/>
        <v>2.55</v>
      </c>
      <c r="G52" s="52">
        <v>72</v>
      </c>
      <c r="H52" s="36">
        <f t="shared" si="3"/>
        <v>3.67</v>
      </c>
      <c r="I52" s="52">
        <v>50</v>
      </c>
      <c r="J52" s="36">
        <f t="shared" si="4"/>
        <v>2.55</v>
      </c>
      <c r="K52" s="52">
        <v>30</v>
      </c>
      <c r="L52" s="36">
        <f t="shared" si="5"/>
        <v>1.53</v>
      </c>
      <c r="M52" s="55">
        <v>50</v>
      </c>
      <c r="N52" s="36">
        <f t="shared" si="6"/>
        <v>2.55</v>
      </c>
      <c r="O52" s="52">
        <v>40</v>
      </c>
      <c r="P52" s="36">
        <f t="shared" si="7"/>
        <v>2.04</v>
      </c>
      <c r="Q52" s="52">
        <v>50</v>
      </c>
      <c r="R52" s="36">
        <f t="shared" si="8"/>
        <v>2.55</v>
      </c>
      <c r="S52" s="52">
        <v>50</v>
      </c>
      <c r="T52" s="36">
        <f t="shared" si="9"/>
        <v>2.55</v>
      </c>
      <c r="U52" s="52">
        <v>45</v>
      </c>
      <c r="V52" s="36">
        <f t="shared" si="10"/>
        <v>2.3</v>
      </c>
      <c r="W52" s="55">
        <v>71</v>
      </c>
      <c r="X52" s="36">
        <f t="shared" si="11"/>
        <v>3.62</v>
      </c>
      <c r="Y52" s="43">
        <f t="shared" si="0"/>
        <v>508</v>
      </c>
      <c r="Z52" s="36">
        <f t="shared" si="12"/>
        <v>25.91</v>
      </c>
      <c r="AA52" s="80">
        <f t="shared" si="1"/>
        <v>3048</v>
      </c>
      <c r="AB52" s="80"/>
      <c r="AC52" s="35">
        <f>(Y52+завтрак!Y52+полдник!Y52)/10</f>
        <v>73.3</v>
      </c>
    </row>
    <row r="53" spans="1:29" ht="15">
      <c r="A53" s="39">
        <v>51</v>
      </c>
      <c r="B53" s="37" t="str">
        <f>завтрак!B53</f>
        <v>Печенье "Сласть"</v>
      </c>
      <c r="C53" s="38" t="str">
        <f>завтрак!C53</f>
        <v>кг</v>
      </c>
      <c r="D53" s="59">
        <f>завтрак!D53</f>
        <v>0</v>
      </c>
      <c r="E53" s="52"/>
      <c r="F53" s="36">
        <f t="shared" si="2"/>
        <v>0</v>
      </c>
      <c r="G53" s="52"/>
      <c r="H53" s="36">
        <f t="shared" si="3"/>
        <v>0</v>
      </c>
      <c r="I53" s="52"/>
      <c r="J53" s="36">
        <f t="shared" si="4"/>
        <v>0</v>
      </c>
      <c r="K53" s="52"/>
      <c r="L53" s="36">
        <f t="shared" si="5"/>
        <v>0</v>
      </c>
      <c r="M53" s="55"/>
      <c r="N53" s="36">
        <f t="shared" si="6"/>
        <v>0</v>
      </c>
      <c r="O53" s="52"/>
      <c r="P53" s="36">
        <f t="shared" si="7"/>
        <v>0</v>
      </c>
      <c r="Q53" s="52"/>
      <c r="R53" s="36">
        <f t="shared" si="8"/>
        <v>0</v>
      </c>
      <c r="S53" s="52"/>
      <c r="T53" s="36">
        <f t="shared" si="9"/>
        <v>0</v>
      </c>
      <c r="U53" s="52"/>
      <c r="V53" s="36">
        <f t="shared" si="10"/>
        <v>0</v>
      </c>
      <c r="W53" s="55"/>
      <c r="X53" s="36">
        <f t="shared" si="11"/>
        <v>0</v>
      </c>
      <c r="Y53" s="43">
        <f t="shared" si="0"/>
        <v>0</v>
      </c>
      <c r="Z53" s="36">
        <f t="shared" si="12"/>
        <v>0</v>
      </c>
      <c r="AA53" s="80">
        <f t="shared" si="1"/>
        <v>0</v>
      </c>
      <c r="AB53" s="80"/>
      <c r="AC53" s="35">
        <f>(Y53+завтрак!Y53+полдник!Y53)/10</f>
        <v>0</v>
      </c>
    </row>
    <row r="54" spans="1:29" ht="15">
      <c r="A54" s="39">
        <v>52</v>
      </c>
      <c r="B54" s="37" t="str">
        <f>завтрак!B54</f>
        <v>Печенье"Малиновое"</v>
      </c>
      <c r="C54" s="38" t="str">
        <f>завтрак!C54</f>
        <v>кг</v>
      </c>
      <c r="D54" s="59">
        <f>завтрак!D54</f>
        <v>170</v>
      </c>
      <c r="E54" s="52"/>
      <c r="F54" s="36">
        <f t="shared" si="2"/>
        <v>0</v>
      </c>
      <c r="G54" s="52"/>
      <c r="H54" s="36">
        <f t="shared" si="3"/>
        <v>0</v>
      </c>
      <c r="I54" s="52"/>
      <c r="J54" s="36">
        <f t="shared" si="4"/>
        <v>0</v>
      </c>
      <c r="K54" s="52"/>
      <c r="L54" s="36">
        <f t="shared" si="5"/>
        <v>0</v>
      </c>
      <c r="M54" s="55"/>
      <c r="N54" s="36">
        <f t="shared" si="6"/>
        <v>0</v>
      </c>
      <c r="O54" s="52"/>
      <c r="P54" s="36">
        <f t="shared" si="7"/>
        <v>0</v>
      </c>
      <c r="Q54" s="52"/>
      <c r="R54" s="36">
        <f t="shared" si="8"/>
        <v>0</v>
      </c>
      <c r="S54" s="52"/>
      <c r="T54" s="36">
        <f t="shared" si="9"/>
        <v>0</v>
      </c>
      <c r="U54" s="52"/>
      <c r="V54" s="36">
        <f t="shared" si="10"/>
        <v>0</v>
      </c>
      <c r="W54" s="55"/>
      <c r="X54" s="36">
        <f t="shared" si="11"/>
        <v>0</v>
      </c>
      <c r="Y54" s="43">
        <f t="shared" si="0"/>
        <v>0</v>
      </c>
      <c r="Z54" s="36">
        <f t="shared" si="12"/>
        <v>0</v>
      </c>
      <c r="AA54" s="80">
        <f t="shared" si="1"/>
        <v>0</v>
      </c>
      <c r="AB54" s="80"/>
      <c r="AC54" s="35">
        <f>(Y54+завтрак!Y54+полдник!Y54)/10</f>
        <v>0</v>
      </c>
    </row>
    <row r="55" spans="1:29" ht="15">
      <c r="A55" s="39">
        <v>53</v>
      </c>
      <c r="B55" s="37" t="str">
        <f>завтрак!B55</f>
        <v>Печенье "Персиковое"</v>
      </c>
      <c r="C55" s="38" t="str">
        <f>завтрак!C55</f>
        <v>кг</v>
      </c>
      <c r="D55" s="59">
        <f>завтрак!D55</f>
        <v>170</v>
      </c>
      <c r="E55" s="52"/>
      <c r="F55" s="36">
        <f t="shared" si="2"/>
        <v>0</v>
      </c>
      <c r="G55" s="52"/>
      <c r="H55" s="36">
        <f t="shared" si="3"/>
        <v>0</v>
      </c>
      <c r="I55" s="52"/>
      <c r="J55" s="36">
        <f t="shared" si="4"/>
        <v>0</v>
      </c>
      <c r="K55" s="52"/>
      <c r="L55" s="36">
        <f t="shared" si="5"/>
        <v>0</v>
      </c>
      <c r="M55" s="55"/>
      <c r="N55" s="36">
        <f t="shared" si="6"/>
        <v>0</v>
      </c>
      <c r="O55" s="52"/>
      <c r="P55" s="36">
        <f t="shared" si="7"/>
        <v>0</v>
      </c>
      <c r="Q55" s="52"/>
      <c r="R55" s="36">
        <f t="shared" si="8"/>
        <v>0</v>
      </c>
      <c r="S55" s="52"/>
      <c r="T55" s="36">
        <f t="shared" si="9"/>
        <v>0</v>
      </c>
      <c r="U55" s="52"/>
      <c r="V55" s="36">
        <f t="shared" si="10"/>
        <v>0</v>
      </c>
      <c r="W55" s="55"/>
      <c r="X55" s="36">
        <f t="shared" si="11"/>
        <v>0</v>
      </c>
      <c r="Y55" s="43">
        <f t="shared" si="0"/>
        <v>0</v>
      </c>
      <c r="Z55" s="36">
        <f t="shared" si="12"/>
        <v>0</v>
      </c>
      <c r="AA55" s="80">
        <f t="shared" si="1"/>
        <v>0</v>
      </c>
      <c r="AB55" s="80"/>
      <c r="AC55" s="35">
        <f>(Y55+завтрак!Y55+полдник!Y55)/10</f>
        <v>0</v>
      </c>
    </row>
    <row r="56" spans="1:29" ht="15">
      <c r="A56" s="39">
        <v>54</v>
      </c>
      <c r="B56" s="37" t="str">
        <f>завтрак!B56</f>
        <v>Пряник "Ягодка"</v>
      </c>
      <c r="C56" s="38" t="str">
        <f>завтрак!C56</f>
        <v>кг</v>
      </c>
      <c r="D56" s="59">
        <f>завтрак!D56</f>
        <v>155</v>
      </c>
      <c r="E56" s="52"/>
      <c r="F56" s="36">
        <f t="shared" si="2"/>
        <v>0</v>
      </c>
      <c r="G56" s="52"/>
      <c r="H56" s="36">
        <f t="shared" si="3"/>
        <v>0</v>
      </c>
      <c r="I56" s="52"/>
      <c r="J56" s="36">
        <f t="shared" si="4"/>
        <v>0</v>
      </c>
      <c r="K56" s="52"/>
      <c r="L56" s="36">
        <f t="shared" si="5"/>
        <v>0</v>
      </c>
      <c r="M56" s="55"/>
      <c r="N56" s="36">
        <f t="shared" si="6"/>
        <v>0</v>
      </c>
      <c r="O56" s="52"/>
      <c r="P56" s="36">
        <f t="shared" si="7"/>
        <v>0</v>
      </c>
      <c r="Q56" s="52"/>
      <c r="R56" s="36">
        <f t="shared" si="8"/>
        <v>0</v>
      </c>
      <c r="S56" s="52"/>
      <c r="T56" s="36">
        <f t="shared" si="9"/>
        <v>0</v>
      </c>
      <c r="U56" s="52"/>
      <c r="V56" s="36">
        <f t="shared" si="10"/>
        <v>0</v>
      </c>
      <c r="W56" s="55"/>
      <c r="X56" s="36">
        <f t="shared" si="11"/>
        <v>0</v>
      </c>
      <c r="Y56" s="43">
        <f t="shared" si="0"/>
        <v>0</v>
      </c>
      <c r="Z56" s="36">
        <f t="shared" si="12"/>
        <v>0</v>
      </c>
      <c r="AA56" s="80">
        <f t="shared" si="1"/>
        <v>0</v>
      </c>
      <c r="AB56" s="80"/>
      <c r="AC56" s="35">
        <f>(Y56+завтрак!Y56+полдник!Y56)/10</f>
        <v>0</v>
      </c>
    </row>
    <row r="57" spans="1:29" ht="15">
      <c r="A57" s="39">
        <v>55</v>
      </c>
      <c r="B57" s="37" t="str">
        <f>завтрак!B57</f>
        <v>Огурцы свежие</v>
      </c>
      <c r="C57" s="38" t="str">
        <f>завтрак!C57</f>
        <v>кг</v>
      </c>
      <c r="D57" s="59">
        <f>завтрак!D57</f>
        <v>0</v>
      </c>
      <c r="E57" s="52"/>
      <c r="F57" s="36">
        <f t="shared" si="2"/>
        <v>0</v>
      </c>
      <c r="G57" s="52"/>
      <c r="H57" s="36">
        <f t="shared" si="3"/>
        <v>0</v>
      </c>
      <c r="I57" s="52"/>
      <c r="J57" s="36">
        <f t="shared" si="4"/>
        <v>0</v>
      </c>
      <c r="K57" s="52"/>
      <c r="L57" s="36">
        <f t="shared" si="5"/>
        <v>0</v>
      </c>
      <c r="M57" s="55"/>
      <c r="N57" s="36">
        <f t="shared" si="6"/>
        <v>0</v>
      </c>
      <c r="O57" s="52"/>
      <c r="P57" s="36">
        <f t="shared" si="7"/>
        <v>0</v>
      </c>
      <c r="Q57" s="52"/>
      <c r="R57" s="36">
        <f t="shared" si="8"/>
        <v>0</v>
      </c>
      <c r="S57" s="52"/>
      <c r="T57" s="36">
        <f t="shared" si="9"/>
        <v>0</v>
      </c>
      <c r="U57" s="52"/>
      <c r="V57" s="36">
        <f t="shared" si="10"/>
        <v>0</v>
      </c>
      <c r="W57" s="55"/>
      <c r="X57" s="36">
        <f t="shared" si="11"/>
        <v>0</v>
      </c>
      <c r="Y57" s="43">
        <f t="shared" si="0"/>
        <v>0</v>
      </c>
      <c r="Z57" s="36">
        <f t="shared" si="12"/>
        <v>0</v>
      </c>
      <c r="AA57" s="80">
        <f t="shared" si="1"/>
        <v>0</v>
      </c>
      <c r="AB57" s="80"/>
      <c r="AC57" s="35">
        <f>(Y57+завтрак!Y57+полдник!Y57)/10</f>
        <v>0</v>
      </c>
    </row>
    <row r="58" spans="1:29" ht="15">
      <c r="A58" s="39">
        <v>56</v>
      </c>
      <c r="B58" s="37" t="str">
        <f>завтрак!B58</f>
        <v>Помидоры свежие</v>
      </c>
      <c r="C58" s="38" t="str">
        <f>завтрак!C58</f>
        <v>кг</v>
      </c>
      <c r="D58" s="59">
        <f>завтрак!D58</f>
        <v>0</v>
      </c>
      <c r="E58" s="52"/>
      <c r="F58" s="36">
        <f t="shared" si="2"/>
        <v>0</v>
      </c>
      <c r="G58" s="52"/>
      <c r="H58" s="36">
        <f t="shared" si="3"/>
        <v>0</v>
      </c>
      <c r="I58" s="52"/>
      <c r="J58" s="36">
        <f t="shared" si="4"/>
        <v>0</v>
      </c>
      <c r="K58" s="52"/>
      <c r="L58" s="36">
        <f t="shared" si="5"/>
        <v>0</v>
      </c>
      <c r="M58" s="55"/>
      <c r="N58" s="36">
        <f t="shared" si="6"/>
        <v>0</v>
      </c>
      <c r="O58" s="52"/>
      <c r="P58" s="36">
        <f t="shared" si="7"/>
        <v>0</v>
      </c>
      <c r="Q58" s="52"/>
      <c r="R58" s="36">
        <f t="shared" si="8"/>
        <v>0</v>
      </c>
      <c r="S58" s="52"/>
      <c r="T58" s="36">
        <f t="shared" si="9"/>
        <v>0</v>
      </c>
      <c r="U58" s="52"/>
      <c r="V58" s="36">
        <f t="shared" si="10"/>
        <v>0</v>
      </c>
      <c r="W58" s="55"/>
      <c r="X58" s="36">
        <f t="shared" si="11"/>
        <v>0</v>
      </c>
      <c r="Y58" s="43">
        <f t="shared" si="0"/>
        <v>0</v>
      </c>
      <c r="Z58" s="36">
        <f t="shared" si="12"/>
        <v>0</v>
      </c>
      <c r="AA58" s="80">
        <f t="shared" si="1"/>
        <v>0</v>
      </c>
      <c r="AB58" s="80"/>
      <c r="AC58" s="35">
        <f>(Y58+завтрак!Y58+полдник!Y58)/10</f>
        <v>0</v>
      </c>
    </row>
    <row r="59" spans="1:29" ht="15">
      <c r="A59" s="39">
        <v>57</v>
      </c>
      <c r="B59" s="37" t="str">
        <f>завтрак!B59</f>
        <v>Перец болгарский</v>
      </c>
      <c r="C59" s="38" t="str">
        <f>завтрак!C59</f>
        <v>кг</v>
      </c>
      <c r="D59" s="59">
        <f>завтрак!D59</f>
        <v>0</v>
      </c>
      <c r="E59" s="52"/>
      <c r="F59" s="36">
        <f t="shared" si="2"/>
        <v>0</v>
      </c>
      <c r="G59" s="52"/>
      <c r="H59" s="36">
        <f t="shared" si="3"/>
        <v>0</v>
      </c>
      <c r="I59" s="52"/>
      <c r="J59" s="36">
        <f t="shared" si="4"/>
        <v>0</v>
      </c>
      <c r="K59" s="52"/>
      <c r="L59" s="36">
        <f t="shared" si="5"/>
        <v>0</v>
      </c>
      <c r="M59" s="55"/>
      <c r="N59" s="36">
        <f t="shared" si="6"/>
        <v>0</v>
      </c>
      <c r="O59" s="52"/>
      <c r="P59" s="36">
        <f t="shared" si="7"/>
        <v>0</v>
      </c>
      <c r="Q59" s="52"/>
      <c r="R59" s="36">
        <f t="shared" si="8"/>
        <v>0</v>
      </c>
      <c r="S59" s="52"/>
      <c r="T59" s="36">
        <f t="shared" si="9"/>
        <v>0</v>
      </c>
      <c r="U59" s="52"/>
      <c r="V59" s="36">
        <f t="shared" si="10"/>
        <v>0</v>
      </c>
      <c r="W59" s="55"/>
      <c r="X59" s="36">
        <f t="shared" si="11"/>
        <v>0</v>
      </c>
      <c r="Y59" s="43">
        <f t="shared" si="0"/>
        <v>0</v>
      </c>
      <c r="Z59" s="36">
        <f t="shared" si="12"/>
        <v>0</v>
      </c>
      <c r="AA59" s="80">
        <f t="shared" si="1"/>
        <v>0</v>
      </c>
      <c r="AB59" s="80"/>
      <c r="AC59" s="35">
        <f>(Y59+завтрак!Y59+полдник!Y59)/10</f>
        <v>0</v>
      </c>
    </row>
    <row r="60" spans="1:29" ht="15">
      <c r="A60" s="39">
        <v>58</v>
      </c>
      <c r="B60" s="37" t="str">
        <f>завтрак!B60</f>
        <v>Кабачки свежие</v>
      </c>
      <c r="C60" s="38" t="str">
        <f>завтрак!C60</f>
        <v>кг</v>
      </c>
      <c r="D60" s="59">
        <f>завтрак!D60</f>
        <v>0</v>
      </c>
      <c r="E60" s="52"/>
      <c r="F60" s="36">
        <f t="shared" si="2"/>
        <v>0</v>
      </c>
      <c r="G60" s="52"/>
      <c r="H60" s="36">
        <f t="shared" si="3"/>
        <v>0</v>
      </c>
      <c r="I60" s="52"/>
      <c r="J60" s="36">
        <f t="shared" si="4"/>
        <v>0</v>
      </c>
      <c r="K60" s="52"/>
      <c r="L60" s="36">
        <f t="shared" si="5"/>
        <v>0</v>
      </c>
      <c r="M60" s="55"/>
      <c r="N60" s="36">
        <f t="shared" si="6"/>
        <v>0</v>
      </c>
      <c r="O60" s="52"/>
      <c r="P60" s="36">
        <f t="shared" si="7"/>
        <v>0</v>
      </c>
      <c r="Q60" s="52"/>
      <c r="R60" s="36">
        <f t="shared" si="8"/>
        <v>0</v>
      </c>
      <c r="S60" s="52"/>
      <c r="T60" s="36">
        <f t="shared" si="9"/>
        <v>0</v>
      </c>
      <c r="U60" s="52"/>
      <c r="V60" s="36">
        <f t="shared" si="10"/>
        <v>0</v>
      </c>
      <c r="W60" s="55"/>
      <c r="X60" s="36">
        <f t="shared" si="11"/>
        <v>0</v>
      </c>
      <c r="Y60" s="43">
        <f t="shared" si="0"/>
        <v>0</v>
      </c>
      <c r="Z60" s="36">
        <f t="shared" si="12"/>
        <v>0</v>
      </c>
      <c r="AA60" s="80">
        <f t="shared" si="1"/>
        <v>0</v>
      </c>
      <c r="AB60" s="80"/>
      <c r="AC60" s="35">
        <f>(Y60+завтрак!Y60+полдник!Y60)/10</f>
        <v>0</v>
      </c>
    </row>
    <row r="61" spans="1:28" ht="15.75">
      <c r="A61" s="40"/>
      <c r="B61" s="41" t="s">
        <v>53</v>
      </c>
      <c r="C61" s="38"/>
      <c r="D61" s="36"/>
      <c r="E61" s="52"/>
      <c r="F61" s="96">
        <f>SUM(F3:F60)</f>
        <v>39.6</v>
      </c>
      <c r="G61" s="52"/>
      <c r="H61" s="96">
        <f>SUM(H3:H60)</f>
        <v>39.6</v>
      </c>
      <c r="I61" s="52"/>
      <c r="J61" s="96">
        <f>SUM(J3:J60)</f>
        <v>39.6</v>
      </c>
      <c r="K61" s="52"/>
      <c r="L61" s="96">
        <f>SUM(L3:L60)</f>
        <v>39.6</v>
      </c>
      <c r="M61" s="55"/>
      <c r="N61" s="96">
        <f>SUM(N4:N60)</f>
        <v>39.6</v>
      </c>
      <c r="O61" s="52"/>
      <c r="P61" s="96">
        <f>SUM(P4:P60)</f>
        <v>39.6</v>
      </c>
      <c r="Q61" s="52"/>
      <c r="R61" s="96">
        <f>SUM(R3:R60)</f>
        <v>39.6</v>
      </c>
      <c r="S61" s="52"/>
      <c r="T61" s="96">
        <f>SUM(T3:T60)</f>
        <v>39.6</v>
      </c>
      <c r="U61" s="52"/>
      <c r="V61" s="96">
        <f>SUM(V3:V60)</f>
        <v>39.6</v>
      </c>
      <c r="W61" s="55"/>
      <c r="X61" s="96">
        <f>SUM(X3:X60)</f>
        <v>39.6</v>
      </c>
      <c r="Y61" s="43">
        <f t="shared" si="0"/>
        <v>0</v>
      </c>
      <c r="Z61" s="36">
        <f t="shared" si="12"/>
        <v>0</v>
      </c>
      <c r="AA61" s="80"/>
      <c r="AB61" s="80"/>
    </row>
    <row r="62" spans="1:28" ht="12.75">
      <c r="A62" s="36"/>
      <c r="B62" s="36"/>
      <c r="C62" s="36"/>
      <c r="D62" s="36"/>
      <c r="E62" s="52"/>
      <c r="F62" s="36"/>
      <c r="G62" s="52"/>
      <c r="H62" s="36"/>
      <c r="I62" s="52"/>
      <c r="J62" s="36"/>
      <c r="K62" s="52"/>
      <c r="L62" s="36"/>
      <c r="M62" s="55"/>
      <c r="N62" s="36"/>
      <c r="O62" s="52"/>
      <c r="P62" s="36"/>
      <c r="Q62" s="52"/>
      <c r="R62" s="36"/>
      <c r="S62" s="52"/>
      <c r="T62" s="36"/>
      <c r="U62" s="52"/>
      <c r="V62" s="36"/>
      <c r="W62" s="55"/>
      <c r="X62" s="36"/>
      <c r="Y62" s="43"/>
      <c r="Z62" s="36">
        <f>SUM(Z3:Z61)</f>
        <v>395.79</v>
      </c>
      <c r="AA62" s="80"/>
      <c r="AB62" s="80"/>
    </row>
    <row r="63" spans="27:28" ht="12.75">
      <c r="AA63" s="53"/>
      <c r="AB63" s="53"/>
    </row>
    <row r="64" spans="27:28" ht="12.75">
      <c r="AA64" s="53"/>
      <c r="AB64" s="53"/>
    </row>
    <row r="65" spans="27:28" ht="12.75">
      <c r="AA65" s="53"/>
      <c r="AB65" s="53"/>
    </row>
    <row r="66" spans="27:28" ht="12.75">
      <c r="AA66" s="53"/>
      <c r="AB66" s="53"/>
    </row>
    <row r="67" spans="27:28" ht="12.75">
      <c r="AA67" s="53"/>
      <c r="AB67" s="53"/>
    </row>
    <row r="68" spans="27:28" ht="12.75">
      <c r="AA68" s="53"/>
      <c r="AB68" s="53"/>
    </row>
    <row r="69" spans="27:28" ht="12.75">
      <c r="AA69" s="53"/>
      <c r="AB69" s="53"/>
    </row>
    <row r="70" spans="27:28" ht="12.75">
      <c r="AA70" s="53"/>
      <c r="AB70" s="53"/>
    </row>
    <row r="71" spans="27:28" ht="12.75">
      <c r="AA71" s="53"/>
      <c r="AB71" s="53"/>
    </row>
    <row r="72" spans="27:28" ht="12.75">
      <c r="AA72" s="53"/>
      <c r="AB72" s="53"/>
    </row>
    <row r="73" spans="27:28" ht="12.75">
      <c r="AA73" s="53"/>
      <c r="AB73" s="53"/>
    </row>
    <row r="74" spans="27:28" ht="12.75">
      <c r="AA74" s="53"/>
      <c r="AB74" s="53"/>
    </row>
    <row r="75" spans="27:28" ht="12.75">
      <c r="AA75" s="53"/>
      <c r="AB75" s="53"/>
    </row>
    <row r="76" spans="27:28" ht="12.75">
      <c r="AA76" s="53"/>
      <c r="AB76" s="53"/>
    </row>
    <row r="77" spans="27:28" ht="12.75">
      <c r="AA77" s="53"/>
      <c r="AB77" s="53"/>
    </row>
    <row r="84" ht="12.75">
      <c r="B84" s="60"/>
    </row>
  </sheetData>
  <sheetProtection/>
  <mergeCells count="4">
    <mergeCell ref="AE4:AE5"/>
    <mergeCell ref="AF4:AF5"/>
    <mergeCell ref="AG4:AG5"/>
    <mergeCell ref="AH4:A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2"/>
  <sheetViews>
    <sheetView zoomScalePageLayoutView="0" workbookViewId="0" topLeftCell="A1">
      <selection activeCell="AA3" sqref="AA3"/>
    </sheetView>
  </sheetViews>
  <sheetFormatPr defaultColWidth="9.00390625" defaultRowHeight="12.75"/>
  <cols>
    <col min="1" max="1" width="5.875" style="0" customWidth="1"/>
    <col min="2" max="2" width="29.875" style="0" customWidth="1"/>
    <col min="5" max="22" width="9.125" style="0" hidden="1" customWidth="1"/>
  </cols>
  <sheetData>
    <row r="1" spans="2:7" ht="12.75">
      <c r="B1" s="126" t="s">
        <v>161</v>
      </c>
      <c r="G1" s="93"/>
    </row>
    <row r="2" spans="1:27" ht="25.5">
      <c r="A2" s="42" t="s">
        <v>3</v>
      </c>
      <c r="B2" s="42" t="s">
        <v>54</v>
      </c>
      <c r="C2" s="42" t="s">
        <v>55</v>
      </c>
      <c r="D2" s="42" t="s">
        <v>56</v>
      </c>
      <c r="E2" s="51">
        <v>1</v>
      </c>
      <c r="F2" s="42" t="s">
        <v>57</v>
      </c>
      <c r="G2" s="51">
        <v>2</v>
      </c>
      <c r="H2" s="42" t="s">
        <v>57</v>
      </c>
      <c r="I2" s="51">
        <v>3</v>
      </c>
      <c r="J2" s="42" t="s">
        <v>57</v>
      </c>
      <c r="K2" s="51">
        <v>4</v>
      </c>
      <c r="L2" s="42" t="s">
        <v>57</v>
      </c>
      <c r="M2" s="54">
        <v>5</v>
      </c>
      <c r="N2" s="42" t="s">
        <v>57</v>
      </c>
      <c r="O2" s="51">
        <v>1</v>
      </c>
      <c r="P2" s="42" t="s">
        <v>57</v>
      </c>
      <c r="Q2" s="51">
        <v>2</v>
      </c>
      <c r="R2" s="42" t="s">
        <v>57</v>
      </c>
      <c r="S2" s="51">
        <v>3</v>
      </c>
      <c r="T2" s="42" t="s">
        <v>57</v>
      </c>
      <c r="U2" s="51">
        <v>4</v>
      </c>
      <c r="V2" s="42" t="s">
        <v>57</v>
      </c>
      <c r="W2" s="54">
        <v>5</v>
      </c>
      <c r="X2" s="42" t="s">
        <v>57</v>
      </c>
      <c r="Y2" s="42" t="s">
        <v>58</v>
      </c>
      <c r="Z2" s="42" t="s">
        <v>57</v>
      </c>
      <c r="AA2" s="79"/>
    </row>
    <row r="3" spans="1:27" ht="15">
      <c r="A3" s="39">
        <v>1</v>
      </c>
      <c r="B3" s="37" t="str">
        <f>завтрак!B3</f>
        <v>Яйцо (1 сорт)</v>
      </c>
      <c r="C3" s="38" t="str">
        <f>завтрак!C3</f>
        <v>шт</v>
      </c>
      <c r="D3" s="59">
        <f>завтрак!D3</f>
        <v>6.4</v>
      </c>
      <c r="E3" s="52">
        <v>0.21</v>
      </c>
      <c r="F3" s="36">
        <f>E3*D3</f>
        <v>1.34</v>
      </c>
      <c r="G3" s="52">
        <v>0.24</v>
      </c>
      <c r="H3" s="36">
        <f>G3*D3</f>
        <v>1.54</v>
      </c>
      <c r="I3" s="52">
        <v>0.18</v>
      </c>
      <c r="J3" s="36">
        <f>I3*D3</f>
        <v>1.15</v>
      </c>
      <c r="K3" s="52">
        <v>0.14</v>
      </c>
      <c r="L3" s="36">
        <f>K3*D3</f>
        <v>0.9</v>
      </c>
      <c r="M3" s="55">
        <v>0.25</v>
      </c>
      <c r="N3" s="36">
        <f>D3*M3</f>
        <v>1.6</v>
      </c>
      <c r="O3" s="52">
        <v>0.24</v>
      </c>
      <c r="P3" s="36">
        <f>O3*D3</f>
        <v>1.54</v>
      </c>
      <c r="Q3" s="85">
        <v>0.27</v>
      </c>
      <c r="R3" s="36">
        <f>Q3*D3</f>
        <v>1.73</v>
      </c>
      <c r="S3" s="52">
        <v>0.11</v>
      </c>
      <c r="T3" s="36">
        <f>D3*S3</f>
        <v>0.7</v>
      </c>
      <c r="U3" s="52">
        <v>0.21</v>
      </c>
      <c r="V3" s="36">
        <f>D3*U3</f>
        <v>1.34</v>
      </c>
      <c r="W3" s="55">
        <v>0.14</v>
      </c>
      <c r="X3" s="36">
        <f>D3*W3</f>
        <v>0.9</v>
      </c>
      <c r="Y3" s="43">
        <f>(E3+G3+I3+K3+M3+O3+Q3+S3+U3+W3)</f>
        <v>1.99</v>
      </c>
      <c r="Z3" s="36">
        <f>Y3*D3</f>
        <v>12.74</v>
      </c>
      <c r="AA3" s="80">
        <f>Y3*6</f>
        <v>11.94</v>
      </c>
    </row>
    <row r="4" spans="1:27" ht="15">
      <c r="A4" s="39">
        <v>2</v>
      </c>
      <c r="B4" s="37" t="str">
        <f>завтрак!B4</f>
        <v>Мясо говядины (1категории)</v>
      </c>
      <c r="C4" s="38" t="str">
        <f>завтрак!C4</f>
        <v>кг</v>
      </c>
      <c r="D4" s="59">
        <f>завтрак!D4</f>
        <v>297</v>
      </c>
      <c r="E4" s="52"/>
      <c r="F4" s="36">
        <f>D4*E4/1000</f>
        <v>0</v>
      </c>
      <c r="G4" s="52"/>
      <c r="H4" s="36">
        <f>G4*D4/1000</f>
        <v>0</v>
      </c>
      <c r="I4" s="52"/>
      <c r="J4" s="36">
        <f>I4*D4/1000</f>
        <v>0</v>
      </c>
      <c r="K4" s="52"/>
      <c r="L4" s="36">
        <f>K4*D4/1000</f>
        <v>0</v>
      </c>
      <c r="M4" s="55"/>
      <c r="N4" s="36">
        <f>D4*M4/1000</f>
        <v>0</v>
      </c>
      <c r="O4" s="52"/>
      <c r="P4" s="36">
        <f>O4*D4/1000</f>
        <v>0</v>
      </c>
      <c r="Q4" s="52"/>
      <c r="R4" s="36">
        <f>D4*Q4/1000</f>
        <v>0</v>
      </c>
      <c r="S4" s="52"/>
      <c r="T4" s="36">
        <f>D4*S4/1000</f>
        <v>0</v>
      </c>
      <c r="U4" s="52"/>
      <c r="V4" s="36">
        <f>D4*U4/1000</f>
        <v>0</v>
      </c>
      <c r="W4" s="55"/>
      <c r="X4" s="36">
        <f>D4*W4/1000</f>
        <v>0</v>
      </c>
      <c r="Y4" s="43">
        <f aca="true" t="shared" si="0" ref="Y4:Y61">(E4+G4+I4+K4+M4+O4+Q4+S4+U4+W4)</f>
        <v>0</v>
      </c>
      <c r="Z4" s="36">
        <f>Y4*D4/1000</f>
        <v>0</v>
      </c>
      <c r="AA4" s="80">
        <f aca="true" t="shared" si="1" ref="AA4:AA60">Y4*6</f>
        <v>0</v>
      </c>
    </row>
    <row r="5" spans="1:27" ht="15">
      <c r="A5" s="39">
        <v>3</v>
      </c>
      <c r="B5" s="37" t="str">
        <f>завтрак!B5</f>
        <v>Мясо птицы (1 категории)</v>
      </c>
      <c r="C5" s="38" t="str">
        <f>завтрак!C5</f>
        <v>кг</v>
      </c>
      <c r="D5" s="59">
        <f>завтрак!D5</f>
        <v>183</v>
      </c>
      <c r="E5" s="52"/>
      <c r="F5" s="36">
        <f aca="true" t="shared" si="2" ref="F5:F60">D5*E5/1000</f>
        <v>0</v>
      </c>
      <c r="G5" s="52"/>
      <c r="H5" s="36">
        <f aca="true" t="shared" si="3" ref="H5:H60">G5*D5/1000</f>
        <v>0</v>
      </c>
      <c r="I5" s="52"/>
      <c r="J5" s="36">
        <f aca="true" t="shared" si="4" ref="J5:J60">I5*D5/1000</f>
        <v>0</v>
      </c>
      <c r="K5" s="52"/>
      <c r="L5" s="36">
        <f aca="true" t="shared" si="5" ref="L5:L60">K5*D5/1000</f>
        <v>0</v>
      </c>
      <c r="M5" s="55"/>
      <c r="N5" s="36">
        <f aca="true" t="shared" si="6" ref="N5:N60">D5*M5/1000</f>
        <v>0</v>
      </c>
      <c r="O5" s="52"/>
      <c r="P5" s="36">
        <f aca="true" t="shared" si="7" ref="P5:P60">O5*D5/1000</f>
        <v>0</v>
      </c>
      <c r="Q5" s="52"/>
      <c r="R5" s="36">
        <f aca="true" t="shared" si="8" ref="R5:R60">D5*Q5/1000</f>
        <v>0</v>
      </c>
      <c r="S5" s="52"/>
      <c r="T5" s="36">
        <f aca="true" t="shared" si="9" ref="T5:T60">D5*S5/1000</f>
        <v>0</v>
      </c>
      <c r="U5" s="52"/>
      <c r="V5" s="36">
        <f aca="true" t="shared" si="10" ref="V5:V60">D5*U5/1000</f>
        <v>0</v>
      </c>
      <c r="W5" s="55"/>
      <c r="X5" s="36">
        <f aca="true" t="shared" si="11" ref="X5:X58">D5*W5/1000</f>
        <v>0</v>
      </c>
      <c r="Y5" s="43">
        <f t="shared" si="0"/>
        <v>0</v>
      </c>
      <c r="Z5" s="36">
        <f aca="true" t="shared" si="12" ref="Z5:Z61">Y5*D5/1000</f>
        <v>0</v>
      </c>
      <c r="AA5" s="80">
        <f t="shared" si="1"/>
        <v>0</v>
      </c>
    </row>
    <row r="6" spans="1:27" ht="30">
      <c r="A6" s="39">
        <v>4</v>
      </c>
      <c r="B6" s="37" t="str">
        <f>завтрак!B6</f>
        <v>Сосиски говяжьи (высший сорт)</v>
      </c>
      <c r="C6" s="38" t="str">
        <f>завтрак!C6</f>
        <v>кг</v>
      </c>
      <c r="D6" s="59">
        <f>завтрак!D6</f>
        <v>200</v>
      </c>
      <c r="E6" s="52"/>
      <c r="F6" s="36">
        <f t="shared" si="2"/>
        <v>0</v>
      </c>
      <c r="G6" s="52"/>
      <c r="H6" s="36">
        <f t="shared" si="3"/>
        <v>0</v>
      </c>
      <c r="I6" s="52"/>
      <c r="J6" s="36">
        <f t="shared" si="4"/>
        <v>0</v>
      </c>
      <c r="K6" s="52"/>
      <c r="L6" s="36">
        <f t="shared" si="5"/>
        <v>0</v>
      </c>
      <c r="M6" s="55"/>
      <c r="N6" s="36">
        <f t="shared" si="6"/>
        <v>0</v>
      </c>
      <c r="O6" s="52"/>
      <c r="P6" s="36">
        <f t="shared" si="7"/>
        <v>0</v>
      </c>
      <c r="Q6" s="52"/>
      <c r="R6" s="36">
        <f t="shared" si="8"/>
        <v>0</v>
      </c>
      <c r="S6" s="52"/>
      <c r="T6" s="36">
        <f t="shared" si="9"/>
        <v>0</v>
      </c>
      <c r="U6" s="52"/>
      <c r="V6" s="36">
        <f t="shared" si="10"/>
        <v>0</v>
      </c>
      <c r="W6" s="55"/>
      <c r="X6" s="36">
        <f t="shared" si="11"/>
        <v>0</v>
      </c>
      <c r="Y6" s="43">
        <f t="shared" si="0"/>
        <v>0</v>
      </c>
      <c r="Z6" s="36">
        <f t="shared" si="12"/>
        <v>0</v>
      </c>
      <c r="AA6" s="80">
        <f t="shared" si="1"/>
        <v>0</v>
      </c>
    </row>
    <row r="7" spans="1:27" ht="30">
      <c r="A7" s="39">
        <v>5</v>
      </c>
      <c r="B7" s="37" t="str">
        <f>завтрак!B7</f>
        <v>Колбасы вареные для детского питания в/с</v>
      </c>
      <c r="C7" s="38" t="str">
        <f>завтрак!C7</f>
        <v>кг</v>
      </c>
      <c r="D7" s="59">
        <f>завтрак!D7</f>
        <v>193</v>
      </c>
      <c r="E7" s="52"/>
      <c r="F7" s="36">
        <f t="shared" si="2"/>
        <v>0</v>
      </c>
      <c r="G7" s="52"/>
      <c r="H7" s="36">
        <f t="shared" si="3"/>
        <v>0</v>
      </c>
      <c r="I7" s="52"/>
      <c r="J7" s="36">
        <f t="shared" si="4"/>
        <v>0</v>
      </c>
      <c r="K7" s="52"/>
      <c r="L7" s="36">
        <f t="shared" si="5"/>
        <v>0</v>
      </c>
      <c r="M7" s="55"/>
      <c r="N7" s="36">
        <f t="shared" si="6"/>
        <v>0</v>
      </c>
      <c r="O7" s="52"/>
      <c r="P7" s="36">
        <f t="shared" si="7"/>
        <v>0</v>
      </c>
      <c r="Q7" s="52"/>
      <c r="R7" s="36">
        <f t="shared" si="8"/>
        <v>0</v>
      </c>
      <c r="S7" s="52"/>
      <c r="T7" s="36">
        <f t="shared" si="9"/>
        <v>0</v>
      </c>
      <c r="U7" s="52"/>
      <c r="V7" s="36">
        <f t="shared" si="10"/>
        <v>0</v>
      </c>
      <c r="W7" s="55"/>
      <c r="X7" s="36">
        <f t="shared" si="11"/>
        <v>0</v>
      </c>
      <c r="Y7" s="43">
        <f t="shared" si="0"/>
        <v>0</v>
      </c>
      <c r="Z7" s="36">
        <f t="shared" si="12"/>
        <v>0</v>
      </c>
      <c r="AA7" s="80">
        <f t="shared" si="1"/>
        <v>0</v>
      </c>
    </row>
    <row r="8" spans="1:27" ht="15.75" customHeight="1">
      <c r="A8" s="39">
        <v>6</v>
      </c>
      <c r="B8" s="37" t="str">
        <f>завтрак!B8</f>
        <v>Молоко пастеризованное (2,5%)</v>
      </c>
      <c r="C8" s="38" t="str">
        <f>завтрак!C8</f>
        <v>л</v>
      </c>
      <c r="D8" s="59">
        <f>завтрак!D8</f>
        <v>47</v>
      </c>
      <c r="E8" s="52"/>
      <c r="F8" s="36">
        <f t="shared" si="2"/>
        <v>0</v>
      </c>
      <c r="G8" s="52">
        <v>10</v>
      </c>
      <c r="H8" s="36">
        <f t="shared" si="3"/>
        <v>0.47</v>
      </c>
      <c r="I8" s="52">
        <v>22</v>
      </c>
      <c r="J8" s="36">
        <f t="shared" si="4"/>
        <v>1.03</v>
      </c>
      <c r="K8" s="52">
        <v>50</v>
      </c>
      <c r="L8" s="36">
        <f t="shared" si="5"/>
        <v>2.35</v>
      </c>
      <c r="M8" s="55"/>
      <c r="N8" s="36">
        <f t="shared" si="6"/>
        <v>0</v>
      </c>
      <c r="O8" s="52">
        <v>10</v>
      </c>
      <c r="P8" s="36">
        <f t="shared" si="7"/>
        <v>0.47</v>
      </c>
      <c r="Q8" s="52"/>
      <c r="R8" s="36">
        <f t="shared" si="8"/>
        <v>0</v>
      </c>
      <c r="S8" s="52">
        <v>17</v>
      </c>
      <c r="T8" s="36">
        <f t="shared" si="9"/>
        <v>0.8</v>
      </c>
      <c r="U8" s="52"/>
      <c r="V8" s="36">
        <f t="shared" si="10"/>
        <v>0</v>
      </c>
      <c r="W8" s="55">
        <v>50</v>
      </c>
      <c r="X8" s="36">
        <f t="shared" si="11"/>
        <v>2.35</v>
      </c>
      <c r="Y8" s="43">
        <f t="shared" si="0"/>
        <v>159</v>
      </c>
      <c r="Z8" s="36">
        <f t="shared" si="12"/>
        <v>7.47</v>
      </c>
      <c r="AA8" s="80">
        <f t="shared" si="1"/>
        <v>954</v>
      </c>
    </row>
    <row r="9" spans="1:27" ht="15">
      <c r="A9" s="39">
        <v>7</v>
      </c>
      <c r="B9" s="37" t="str">
        <f>завтрак!B9</f>
        <v>Масло сливочное (72,5%)</v>
      </c>
      <c r="C9" s="38" t="str">
        <f>завтрак!C9</f>
        <v>кг</v>
      </c>
      <c r="D9" s="59">
        <f>завтрак!D9</f>
        <v>343</v>
      </c>
      <c r="E9" s="52"/>
      <c r="F9" s="36">
        <f t="shared" si="2"/>
        <v>0</v>
      </c>
      <c r="G9" s="52">
        <v>7</v>
      </c>
      <c r="H9" s="36">
        <v>2.41</v>
      </c>
      <c r="I9" s="52">
        <v>4</v>
      </c>
      <c r="J9" s="36">
        <f t="shared" si="4"/>
        <v>1.37</v>
      </c>
      <c r="K9" s="52"/>
      <c r="L9" s="36">
        <f t="shared" si="5"/>
        <v>0</v>
      </c>
      <c r="M9" s="55"/>
      <c r="N9" s="36">
        <f t="shared" si="6"/>
        <v>0</v>
      </c>
      <c r="O9" s="52">
        <v>7</v>
      </c>
      <c r="P9" s="36">
        <v>2.41</v>
      </c>
      <c r="Q9" s="52"/>
      <c r="R9" s="36">
        <f t="shared" si="8"/>
        <v>0</v>
      </c>
      <c r="S9" s="52">
        <v>1</v>
      </c>
      <c r="T9" s="36">
        <f t="shared" si="9"/>
        <v>0.34</v>
      </c>
      <c r="U9" s="52"/>
      <c r="V9" s="36">
        <f t="shared" si="10"/>
        <v>0</v>
      </c>
      <c r="W9" s="55"/>
      <c r="X9" s="36">
        <f t="shared" si="11"/>
        <v>0</v>
      </c>
      <c r="Y9" s="43">
        <f t="shared" si="0"/>
        <v>19</v>
      </c>
      <c r="Z9" s="36">
        <f t="shared" si="12"/>
        <v>6.52</v>
      </c>
      <c r="AA9" s="80">
        <f t="shared" si="1"/>
        <v>114</v>
      </c>
    </row>
    <row r="10" spans="1:27" ht="15">
      <c r="A10" s="39">
        <v>8</v>
      </c>
      <c r="B10" s="37" t="str">
        <f>завтрак!B10</f>
        <v>Сметана (15 %)</v>
      </c>
      <c r="C10" s="38" t="str">
        <f>завтрак!C10</f>
        <v>кг</v>
      </c>
      <c r="D10" s="59">
        <f>завтрак!D10</f>
        <v>141</v>
      </c>
      <c r="E10" s="52"/>
      <c r="F10" s="36">
        <f t="shared" si="2"/>
        <v>0</v>
      </c>
      <c r="G10" s="52"/>
      <c r="H10" s="36">
        <f t="shared" si="3"/>
        <v>0</v>
      </c>
      <c r="I10" s="52"/>
      <c r="J10" s="36">
        <f t="shared" si="4"/>
        <v>0</v>
      </c>
      <c r="K10" s="52"/>
      <c r="L10" s="36">
        <f t="shared" si="5"/>
        <v>0</v>
      </c>
      <c r="M10" s="55"/>
      <c r="N10" s="36">
        <f t="shared" si="6"/>
        <v>0</v>
      </c>
      <c r="O10" s="52"/>
      <c r="P10" s="36">
        <f t="shared" si="7"/>
        <v>0</v>
      </c>
      <c r="Q10" s="52"/>
      <c r="R10" s="36">
        <f t="shared" si="8"/>
        <v>0</v>
      </c>
      <c r="S10" s="52"/>
      <c r="T10" s="36">
        <f t="shared" si="9"/>
        <v>0</v>
      </c>
      <c r="U10" s="52"/>
      <c r="V10" s="36">
        <f t="shared" si="10"/>
        <v>0</v>
      </c>
      <c r="W10" s="55"/>
      <c r="X10" s="36">
        <f t="shared" si="11"/>
        <v>0</v>
      </c>
      <c r="Y10" s="43">
        <f t="shared" si="0"/>
        <v>0</v>
      </c>
      <c r="Z10" s="36">
        <f t="shared" si="12"/>
        <v>0</v>
      </c>
      <c r="AA10" s="80">
        <f t="shared" si="1"/>
        <v>0</v>
      </c>
    </row>
    <row r="11" spans="1:27" ht="15">
      <c r="A11" s="39">
        <v>9</v>
      </c>
      <c r="B11" s="37" t="str">
        <f>завтрак!B11</f>
        <v>Творог (5%)</v>
      </c>
      <c r="C11" s="38" t="str">
        <f>завтрак!C11</f>
        <v>кг</v>
      </c>
      <c r="D11" s="59">
        <f>завтрак!D11</f>
        <v>167</v>
      </c>
      <c r="E11" s="52"/>
      <c r="F11" s="36">
        <f t="shared" si="2"/>
        <v>0</v>
      </c>
      <c r="G11" s="52"/>
      <c r="H11" s="36">
        <f t="shared" si="3"/>
        <v>0</v>
      </c>
      <c r="I11" s="52"/>
      <c r="J11" s="36">
        <f t="shared" si="4"/>
        <v>0</v>
      </c>
      <c r="K11" s="52"/>
      <c r="L11" s="36">
        <f t="shared" si="5"/>
        <v>0</v>
      </c>
      <c r="M11" s="55"/>
      <c r="N11" s="36">
        <f t="shared" si="6"/>
        <v>0</v>
      </c>
      <c r="O11" s="52"/>
      <c r="P11" s="36">
        <f t="shared" si="7"/>
        <v>0</v>
      </c>
      <c r="Q11" s="52"/>
      <c r="R11" s="36">
        <f t="shared" si="8"/>
        <v>0</v>
      </c>
      <c r="S11" s="52">
        <v>17</v>
      </c>
      <c r="T11" s="36">
        <f t="shared" si="9"/>
        <v>2.84</v>
      </c>
      <c r="U11" s="52"/>
      <c r="V11" s="36">
        <f t="shared" si="10"/>
        <v>0</v>
      </c>
      <c r="W11" s="55"/>
      <c r="X11" s="36">
        <f t="shared" si="11"/>
        <v>0</v>
      </c>
      <c r="Y11" s="43">
        <f t="shared" si="0"/>
        <v>17</v>
      </c>
      <c r="Z11" s="36">
        <f t="shared" si="12"/>
        <v>2.84</v>
      </c>
      <c r="AA11" s="80">
        <f t="shared" si="1"/>
        <v>102</v>
      </c>
    </row>
    <row r="12" spans="1:27" ht="15">
      <c r="A12" s="39">
        <v>10</v>
      </c>
      <c r="B12" s="37" t="str">
        <f>завтрак!B12</f>
        <v>Сыр твердый (45%)</v>
      </c>
      <c r="C12" s="38" t="str">
        <f>завтрак!C12</f>
        <v>кг</v>
      </c>
      <c r="D12" s="59">
        <f>завтрак!D12</f>
        <v>393</v>
      </c>
      <c r="E12" s="52"/>
      <c r="F12" s="36">
        <f t="shared" si="2"/>
        <v>0</v>
      </c>
      <c r="G12" s="52"/>
      <c r="H12" s="36">
        <f t="shared" si="3"/>
        <v>0</v>
      </c>
      <c r="I12" s="52"/>
      <c r="J12" s="36">
        <f t="shared" si="4"/>
        <v>0</v>
      </c>
      <c r="K12" s="52"/>
      <c r="L12" s="36">
        <f t="shared" si="5"/>
        <v>0</v>
      </c>
      <c r="M12" s="55"/>
      <c r="N12" s="36">
        <f t="shared" si="6"/>
        <v>0</v>
      </c>
      <c r="O12" s="52"/>
      <c r="P12" s="36">
        <f t="shared" si="7"/>
        <v>0</v>
      </c>
      <c r="Q12" s="52"/>
      <c r="R12" s="36">
        <f t="shared" si="8"/>
        <v>0</v>
      </c>
      <c r="S12" s="52"/>
      <c r="T12" s="36">
        <f t="shared" si="9"/>
        <v>0</v>
      </c>
      <c r="U12" s="52"/>
      <c r="V12" s="36">
        <f t="shared" si="10"/>
        <v>0</v>
      </c>
      <c r="W12" s="55"/>
      <c r="X12" s="36">
        <f t="shared" si="11"/>
        <v>0</v>
      </c>
      <c r="Y12" s="43">
        <f t="shared" si="0"/>
        <v>0</v>
      </c>
      <c r="Z12" s="36">
        <f t="shared" si="12"/>
        <v>0</v>
      </c>
      <c r="AA12" s="80">
        <f t="shared" si="1"/>
        <v>0</v>
      </c>
    </row>
    <row r="13" spans="1:27" ht="30">
      <c r="A13" s="39">
        <v>11</v>
      </c>
      <c r="B13" s="37" t="str">
        <f>завтрак!B13</f>
        <v>Молоко сгущенное цельное с сахаром(8,5%)</v>
      </c>
      <c r="C13" s="38" t="str">
        <f>завтрак!C13</f>
        <v>кг</v>
      </c>
      <c r="D13" s="59">
        <f>завтрак!D13</f>
        <v>160</v>
      </c>
      <c r="E13" s="52"/>
      <c r="F13" s="36">
        <f t="shared" si="2"/>
        <v>0</v>
      </c>
      <c r="G13" s="52"/>
      <c r="H13" s="36">
        <f t="shared" si="3"/>
        <v>0</v>
      </c>
      <c r="I13" s="52"/>
      <c r="J13" s="36">
        <f t="shared" si="4"/>
        <v>0</v>
      </c>
      <c r="K13" s="52"/>
      <c r="L13" s="36">
        <f t="shared" si="5"/>
        <v>0</v>
      </c>
      <c r="M13" s="55"/>
      <c r="N13" s="36">
        <f t="shared" si="6"/>
        <v>0</v>
      </c>
      <c r="O13" s="52"/>
      <c r="P13" s="36">
        <f t="shared" si="7"/>
        <v>0</v>
      </c>
      <c r="Q13" s="52"/>
      <c r="R13" s="36">
        <f t="shared" si="8"/>
        <v>0</v>
      </c>
      <c r="S13" s="52"/>
      <c r="T13" s="36">
        <f t="shared" si="9"/>
        <v>0</v>
      </c>
      <c r="U13" s="52"/>
      <c r="V13" s="36">
        <f t="shared" si="10"/>
        <v>0</v>
      </c>
      <c r="W13" s="55"/>
      <c r="X13" s="36">
        <f t="shared" si="11"/>
        <v>0</v>
      </c>
      <c r="Y13" s="43">
        <f t="shared" si="0"/>
        <v>0</v>
      </c>
      <c r="Z13" s="36">
        <f t="shared" si="12"/>
        <v>0</v>
      </c>
      <c r="AA13" s="80">
        <f t="shared" si="1"/>
        <v>0</v>
      </c>
    </row>
    <row r="14" spans="1:27" ht="15">
      <c r="A14" s="39">
        <v>12</v>
      </c>
      <c r="B14" s="37" t="str">
        <f>завтрак!B14</f>
        <v>Картофель( 1 сорт)</v>
      </c>
      <c r="C14" s="38" t="str">
        <f>завтрак!C14</f>
        <v>кг</v>
      </c>
      <c r="D14" s="59">
        <f>завтрак!D14</f>
        <v>32</v>
      </c>
      <c r="E14" s="52">
        <v>65</v>
      </c>
      <c r="F14" s="36">
        <f t="shared" si="2"/>
        <v>2.08</v>
      </c>
      <c r="G14" s="52"/>
      <c r="H14" s="36">
        <f t="shared" si="3"/>
        <v>0</v>
      </c>
      <c r="I14" s="52"/>
      <c r="J14" s="36">
        <f t="shared" si="4"/>
        <v>0</v>
      </c>
      <c r="K14" s="52"/>
      <c r="L14" s="36">
        <f t="shared" si="5"/>
        <v>0</v>
      </c>
      <c r="M14" s="55"/>
      <c r="N14" s="36">
        <f t="shared" si="6"/>
        <v>0</v>
      </c>
      <c r="O14" s="52"/>
      <c r="P14" s="36">
        <f t="shared" si="7"/>
        <v>0</v>
      </c>
      <c r="Q14" s="52"/>
      <c r="R14" s="36">
        <f t="shared" si="8"/>
        <v>0</v>
      </c>
      <c r="S14" s="52"/>
      <c r="T14" s="36">
        <f t="shared" si="9"/>
        <v>0</v>
      </c>
      <c r="U14" s="52">
        <v>65</v>
      </c>
      <c r="V14" s="36">
        <f t="shared" si="10"/>
        <v>2.08</v>
      </c>
      <c r="W14" s="55"/>
      <c r="X14" s="36">
        <f t="shared" si="11"/>
        <v>0</v>
      </c>
      <c r="Y14" s="43">
        <f t="shared" si="0"/>
        <v>130</v>
      </c>
      <c r="Z14" s="36">
        <f t="shared" si="12"/>
        <v>4.16</v>
      </c>
      <c r="AA14" s="80">
        <f t="shared" si="1"/>
        <v>780</v>
      </c>
    </row>
    <row r="15" spans="1:27" ht="15">
      <c r="A15" s="39">
        <v>13</v>
      </c>
      <c r="B15" s="37" t="str">
        <f>завтрак!B15</f>
        <v>Капуста белокачанная (1 сорт)</v>
      </c>
      <c r="C15" s="38" t="str">
        <f>завтрак!C15</f>
        <v>кг</v>
      </c>
      <c r="D15" s="59">
        <f>завтрак!D15</f>
        <v>32</v>
      </c>
      <c r="E15" s="52"/>
      <c r="F15" s="36">
        <f t="shared" si="2"/>
        <v>0</v>
      </c>
      <c r="G15" s="52"/>
      <c r="H15" s="36">
        <f t="shared" si="3"/>
        <v>0</v>
      </c>
      <c r="I15" s="52"/>
      <c r="J15" s="36">
        <f t="shared" si="4"/>
        <v>0</v>
      </c>
      <c r="K15" s="52"/>
      <c r="L15" s="36">
        <f t="shared" si="5"/>
        <v>0</v>
      </c>
      <c r="M15" s="55">
        <v>73</v>
      </c>
      <c r="N15" s="36">
        <f t="shared" si="6"/>
        <v>2.34</v>
      </c>
      <c r="O15" s="52"/>
      <c r="P15" s="36">
        <f t="shared" si="7"/>
        <v>0</v>
      </c>
      <c r="Q15" s="52">
        <v>70</v>
      </c>
      <c r="R15" s="36">
        <f t="shared" si="8"/>
        <v>2.24</v>
      </c>
      <c r="S15" s="52"/>
      <c r="T15" s="36">
        <f t="shared" si="9"/>
        <v>0</v>
      </c>
      <c r="U15" s="52"/>
      <c r="V15" s="36">
        <f t="shared" si="10"/>
        <v>0</v>
      </c>
      <c r="W15" s="55"/>
      <c r="X15" s="36">
        <f t="shared" si="11"/>
        <v>0</v>
      </c>
      <c r="Y15" s="43">
        <f t="shared" si="0"/>
        <v>143</v>
      </c>
      <c r="Z15" s="36">
        <f t="shared" si="12"/>
        <v>4.58</v>
      </c>
      <c r="AA15" s="80">
        <f t="shared" si="1"/>
        <v>858</v>
      </c>
    </row>
    <row r="16" spans="1:27" ht="15">
      <c r="A16" s="39">
        <v>14</v>
      </c>
      <c r="B16" s="37" t="str">
        <f>завтрак!B16</f>
        <v>Лук репчатый (1 сорт)</v>
      </c>
      <c r="C16" s="38" t="str">
        <f>завтрак!C16</f>
        <v>кг</v>
      </c>
      <c r="D16" s="59">
        <f>завтрак!D16</f>
        <v>33</v>
      </c>
      <c r="E16" s="52">
        <v>16</v>
      </c>
      <c r="F16" s="36">
        <f t="shared" si="2"/>
        <v>0.53</v>
      </c>
      <c r="G16" s="52"/>
      <c r="H16" s="36">
        <f t="shared" si="3"/>
        <v>0</v>
      </c>
      <c r="I16" s="52"/>
      <c r="J16" s="36">
        <f t="shared" si="4"/>
        <v>0</v>
      </c>
      <c r="K16" s="52"/>
      <c r="L16" s="36">
        <f t="shared" si="5"/>
        <v>0</v>
      </c>
      <c r="M16" s="55">
        <v>9</v>
      </c>
      <c r="N16" s="36">
        <f t="shared" si="6"/>
        <v>0.3</v>
      </c>
      <c r="O16" s="52"/>
      <c r="P16" s="36">
        <f t="shared" si="7"/>
        <v>0</v>
      </c>
      <c r="Q16" s="52">
        <v>9</v>
      </c>
      <c r="R16" s="36">
        <f t="shared" si="8"/>
        <v>0.3</v>
      </c>
      <c r="S16" s="52"/>
      <c r="T16" s="36">
        <f t="shared" si="9"/>
        <v>0</v>
      </c>
      <c r="U16" s="52">
        <v>16</v>
      </c>
      <c r="V16" s="36">
        <f t="shared" si="10"/>
        <v>0.53</v>
      </c>
      <c r="W16" s="55"/>
      <c r="X16" s="36">
        <f t="shared" si="11"/>
        <v>0</v>
      </c>
      <c r="Y16" s="43">
        <f t="shared" si="0"/>
        <v>50</v>
      </c>
      <c r="Z16" s="36">
        <f t="shared" si="12"/>
        <v>1.65</v>
      </c>
      <c r="AA16" s="80">
        <f t="shared" si="1"/>
        <v>300</v>
      </c>
    </row>
    <row r="17" spans="1:27" ht="15">
      <c r="A17" s="39">
        <v>15</v>
      </c>
      <c r="B17" s="37" t="str">
        <f>завтрак!B17</f>
        <v>Морковь (1 сорт)</v>
      </c>
      <c r="C17" s="38" t="str">
        <f>завтрак!C17</f>
        <v>кг</v>
      </c>
      <c r="D17" s="59">
        <f>завтрак!D17</f>
        <v>42</v>
      </c>
      <c r="E17" s="52"/>
      <c r="F17" s="36">
        <f t="shared" si="2"/>
        <v>0</v>
      </c>
      <c r="G17" s="52"/>
      <c r="H17" s="36">
        <f t="shared" si="3"/>
        <v>0</v>
      </c>
      <c r="I17" s="52"/>
      <c r="J17" s="36">
        <f t="shared" si="4"/>
        <v>0</v>
      </c>
      <c r="K17" s="52"/>
      <c r="L17" s="36">
        <f t="shared" si="5"/>
        <v>0</v>
      </c>
      <c r="M17" s="55"/>
      <c r="N17" s="36">
        <f t="shared" si="6"/>
        <v>0</v>
      </c>
      <c r="O17" s="52"/>
      <c r="P17" s="36">
        <f t="shared" si="7"/>
        <v>0</v>
      </c>
      <c r="Q17" s="52"/>
      <c r="R17" s="36">
        <f t="shared" si="8"/>
        <v>0</v>
      </c>
      <c r="S17" s="52"/>
      <c r="T17" s="36">
        <f t="shared" si="9"/>
        <v>0</v>
      </c>
      <c r="U17" s="52"/>
      <c r="V17" s="36">
        <f t="shared" si="10"/>
        <v>0</v>
      </c>
      <c r="W17" s="55"/>
      <c r="X17" s="36">
        <f t="shared" si="11"/>
        <v>0</v>
      </c>
      <c r="Y17" s="43">
        <f t="shared" si="0"/>
        <v>0</v>
      </c>
      <c r="Z17" s="36">
        <f t="shared" si="12"/>
        <v>0</v>
      </c>
      <c r="AA17" s="80">
        <f t="shared" si="1"/>
        <v>0</v>
      </c>
    </row>
    <row r="18" spans="1:27" ht="15">
      <c r="A18" s="39">
        <v>16</v>
      </c>
      <c r="B18" s="37" t="str">
        <f>завтрак!B18</f>
        <v>Свекла (1 сорт)</v>
      </c>
      <c r="C18" s="38" t="str">
        <f>завтрак!C18</f>
        <v>кг</v>
      </c>
      <c r="D18" s="59">
        <f>завтрак!D18</f>
        <v>32</v>
      </c>
      <c r="E18" s="52"/>
      <c r="F18" s="36">
        <f t="shared" si="2"/>
        <v>0</v>
      </c>
      <c r="G18" s="52"/>
      <c r="H18" s="36">
        <f t="shared" si="3"/>
        <v>0</v>
      </c>
      <c r="I18" s="52"/>
      <c r="J18" s="36">
        <f t="shared" si="4"/>
        <v>0</v>
      </c>
      <c r="K18" s="52"/>
      <c r="L18" s="36">
        <f t="shared" si="5"/>
        <v>0</v>
      </c>
      <c r="M18" s="55"/>
      <c r="N18" s="36">
        <f t="shared" si="6"/>
        <v>0</v>
      </c>
      <c r="O18" s="52"/>
      <c r="P18" s="36">
        <f t="shared" si="7"/>
        <v>0</v>
      </c>
      <c r="Q18" s="52"/>
      <c r="R18" s="36">
        <f t="shared" si="8"/>
        <v>0</v>
      </c>
      <c r="S18" s="52"/>
      <c r="T18" s="36">
        <f t="shared" si="9"/>
        <v>0</v>
      </c>
      <c r="U18" s="52"/>
      <c r="V18" s="36">
        <f t="shared" si="10"/>
        <v>0</v>
      </c>
      <c r="W18" s="55"/>
      <c r="X18" s="36">
        <f t="shared" si="11"/>
        <v>0</v>
      </c>
      <c r="Y18" s="43">
        <f t="shared" si="0"/>
        <v>0</v>
      </c>
      <c r="Z18" s="36">
        <f t="shared" si="12"/>
        <v>0</v>
      </c>
      <c r="AA18" s="80">
        <f t="shared" si="1"/>
        <v>0</v>
      </c>
    </row>
    <row r="19" spans="1:27" ht="30">
      <c r="A19" s="39">
        <v>17</v>
      </c>
      <c r="B19" s="37" t="str">
        <f>завтрак!B19</f>
        <v>Огурцы консервированные без уксуса (1с)</v>
      </c>
      <c r="C19" s="38" t="str">
        <f>завтрак!C19</f>
        <v>кг</v>
      </c>
      <c r="D19" s="59">
        <f>завтрак!D19</f>
        <v>40</v>
      </c>
      <c r="E19" s="52"/>
      <c r="F19" s="36">
        <f t="shared" si="2"/>
        <v>0</v>
      </c>
      <c r="G19" s="52"/>
      <c r="H19" s="36">
        <f t="shared" si="3"/>
        <v>0</v>
      </c>
      <c r="I19" s="52"/>
      <c r="J19" s="36">
        <f t="shared" si="4"/>
        <v>0</v>
      </c>
      <c r="K19" s="52"/>
      <c r="L19" s="36">
        <f t="shared" si="5"/>
        <v>0</v>
      </c>
      <c r="M19" s="55"/>
      <c r="N19" s="36">
        <f t="shared" si="6"/>
        <v>0</v>
      </c>
      <c r="O19" s="52"/>
      <c r="P19" s="36">
        <f t="shared" si="7"/>
        <v>0</v>
      </c>
      <c r="Q19" s="52"/>
      <c r="R19" s="36">
        <f t="shared" si="8"/>
        <v>0</v>
      </c>
      <c r="S19" s="52"/>
      <c r="T19" s="36">
        <f t="shared" si="9"/>
        <v>0</v>
      </c>
      <c r="U19" s="52"/>
      <c r="V19" s="36">
        <f t="shared" si="10"/>
        <v>0</v>
      </c>
      <c r="W19" s="55"/>
      <c r="X19" s="36">
        <f t="shared" si="11"/>
        <v>0</v>
      </c>
      <c r="Y19" s="43">
        <f>(E19+G19+I19+K19+M19+O19+Q19+S19+U19+W19)</f>
        <v>0</v>
      </c>
      <c r="Z19" s="36">
        <f t="shared" si="12"/>
        <v>0</v>
      </c>
      <c r="AA19" s="80">
        <f t="shared" si="1"/>
        <v>0</v>
      </c>
    </row>
    <row r="20" spans="1:27" ht="30">
      <c r="A20" s="39">
        <v>18</v>
      </c>
      <c r="B20" s="37" t="str">
        <f>завтрак!B20</f>
        <v>Икра кабачковая для дет.питания</v>
      </c>
      <c r="C20" s="38" t="str">
        <f>завтрак!C20</f>
        <v>кг</v>
      </c>
      <c r="D20" s="59">
        <f>завтрак!D20</f>
        <v>88</v>
      </c>
      <c r="E20" s="52"/>
      <c r="F20" s="36">
        <f t="shared" si="2"/>
        <v>0</v>
      </c>
      <c r="G20" s="52"/>
      <c r="H20" s="36">
        <f t="shared" si="3"/>
        <v>0</v>
      </c>
      <c r="I20" s="52"/>
      <c r="J20" s="36">
        <f t="shared" si="4"/>
        <v>0</v>
      </c>
      <c r="K20" s="52"/>
      <c r="L20" s="36">
        <f t="shared" si="5"/>
        <v>0</v>
      </c>
      <c r="M20" s="55"/>
      <c r="N20" s="36">
        <f t="shared" si="6"/>
        <v>0</v>
      </c>
      <c r="O20" s="52"/>
      <c r="P20" s="36">
        <f t="shared" si="7"/>
        <v>0</v>
      </c>
      <c r="Q20" s="52"/>
      <c r="R20" s="36">
        <f t="shared" si="8"/>
        <v>0</v>
      </c>
      <c r="S20" s="52"/>
      <c r="T20" s="36">
        <f t="shared" si="9"/>
        <v>0</v>
      </c>
      <c r="U20" s="52"/>
      <c r="V20" s="36">
        <f t="shared" si="10"/>
        <v>0</v>
      </c>
      <c r="W20" s="55"/>
      <c r="X20" s="36">
        <f t="shared" si="11"/>
        <v>0</v>
      </c>
      <c r="Y20" s="43">
        <f t="shared" si="0"/>
        <v>0</v>
      </c>
      <c r="Z20" s="36">
        <f t="shared" si="12"/>
        <v>0</v>
      </c>
      <c r="AA20" s="80">
        <f t="shared" si="1"/>
        <v>0</v>
      </c>
    </row>
    <row r="21" spans="1:27" ht="30">
      <c r="A21" s="39">
        <v>19</v>
      </c>
      <c r="B21" s="37" t="str">
        <f>завтрак!B21</f>
        <v>Горошек зеленый (сорт салатный)</v>
      </c>
      <c r="C21" s="38" t="str">
        <f>завтрак!C21</f>
        <v>кг</v>
      </c>
      <c r="D21" s="59">
        <f>завтрак!D21</f>
        <v>90</v>
      </c>
      <c r="E21" s="52"/>
      <c r="F21" s="36">
        <f t="shared" si="2"/>
        <v>0</v>
      </c>
      <c r="G21" s="52"/>
      <c r="H21" s="36">
        <f t="shared" si="3"/>
        <v>0</v>
      </c>
      <c r="I21" s="52"/>
      <c r="J21" s="36">
        <f t="shared" si="4"/>
        <v>0</v>
      </c>
      <c r="K21" s="52"/>
      <c r="L21" s="36">
        <f t="shared" si="5"/>
        <v>0</v>
      </c>
      <c r="M21" s="55"/>
      <c r="N21" s="36">
        <f t="shared" si="6"/>
        <v>0</v>
      </c>
      <c r="O21" s="52"/>
      <c r="P21" s="36">
        <f t="shared" si="7"/>
        <v>0</v>
      </c>
      <c r="Q21" s="52"/>
      <c r="R21" s="36">
        <f t="shared" si="8"/>
        <v>0</v>
      </c>
      <c r="S21" s="52"/>
      <c r="T21" s="36">
        <f t="shared" si="9"/>
        <v>0</v>
      </c>
      <c r="U21" s="52"/>
      <c r="V21" s="36">
        <f t="shared" si="10"/>
        <v>0</v>
      </c>
      <c r="W21" s="55"/>
      <c r="X21" s="36">
        <f t="shared" si="11"/>
        <v>0</v>
      </c>
      <c r="Y21" s="43">
        <f t="shared" si="0"/>
        <v>0</v>
      </c>
      <c r="Z21" s="36">
        <f t="shared" si="12"/>
        <v>0</v>
      </c>
      <c r="AA21" s="80">
        <f t="shared" si="1"/>
        <v>0</v>
      </c>
    </row>
    <row r="22" spans="1:27" ht="30">
      <c r="A22" s="39">
        <v>20</v>
      </c>
      <c r="B22" s="37" t="str">
        <f>завтрак!B22</f>
        <v>Томатная паста с содержанием с/в (25-30%)</v>
      </c>
      <c r="C22" s="38" t="str">
        <f>завтрак!C22</f>
        <v>кг</v>
      </c>
      <c r="D22" s="59">
        <f>завтрак!D22</f>
        <v>80</v>
      </c>
      <c r="E22" s="52"/>
      <c r="F22" s="36">
        <f t="shared" si="2"/>
        <v>0</v>
      </c>
      <c r="G22" s="52"/>
      <c r="H22" s="36">
        <f t="shared" si="3"/>
        <v>0</v>
      </c>
      <c r="I22" s="52"/>
      <c r="J22" s="36">
        <f t="shared" si="4"/>
        <v>0</v>
      </c>
      <c r="K22" s="52"/>
      <c r="L22" s="36">
        <f t="shared" si="5"/>
        <v>0</v>
      </c>
      <c r="M22" s="55"/>
      <c r="N22" s="36">
        <f t="shared" si="6"/>
        <v>0</v>
      </c>
      <c r="O22" s="52"/>
      <c r="P22" s="36">
        <f t="shared" si="7"/>
        <v>0</v>
      </c>
      <c r="Q22" s="52"/>
      <c r="R22" s="36">
        <f t="shared" si="8"/>
        <v>0</v>
      </c>
      <c r="S22" s="52"/>
      <c r="T22" s="36">
        <f t="shared" si="9"/>
        <v>0</v>
      </c>
      <c r="U22" s="52"/>
      <c r="V22" s="36">
        <f t="shared" si="10"/>
        <v>0</v>
      </c>
      <c r="W22" s="55"/>
      <c r="X22" s="36">
        <f t="shared" si="11"/>
        <v>0</v>
      </c>
      <c r="Y22" s="43">
        <f t="shared" si="0"/>
        <v>0</v>
      </c>
      <c r="Z22" s="36">
        <f t="shared" si="12"/>
        <v>0</v>
      </c>
      <c r="AA22" s="80">
        <f t="shared" si="1"/>
        <v>0</v>
      </c>
    </row>
    <row r="23" spans="1:27" ht="15">
      <c r="A23" s="39">
        <v>21</v>
      </c>
      <c r="B23" s="37" t="str">
        <f>завтрак!B23</f>
        <v>Яблоки свежие (1 сорт)</v>
      </c>
      <c r="C23" s="38" t="str">
        <f>завтрак!C23</f>
        <v>кг</v>
      </c>
      <c r="D23" s="59">
        <f>завтрак!D23</f>
        <v>77</v>
      </c>
      <c r="E23" s="52"/>
      <c r="F23" s="36">
        <f t="shared" si="2"/>
        <v>0</v>
      </c>
      <c r="G23" s="52"/>
      <c r="H23" s="36">
        <f t="shared" si="3"/>
        <v>0</v>
      </c>
      <c r="I23" s="52"/>
      <c r="J23" s="36">
        <f t="shared" si="4"/>
        <v>0</v>
      </c>
      <c r="K23" s="52"/>
      <c r="L23" s="36">
        <f t="shared" si="5"/>
        <v>0</v>
      </c>
      <c r="M23" s="55"/>
      <c r="N23" s="36">
        <f t="shared" si="6"/>
        <v>0</v>
      </c>
      <c r="O23" s="52"/>
      <c r="P23" s="36">
        <f t="shared" si="7"/>
        <v>0</v>
      </c>
      <c r="Q23" s="52"/>
      <c r="R23" s="36">
        <f t="shared" si="8"/>
        <v>0</v>
      </c>
      <c r="S23" s="52"/>
      <c r="T23" s="36">
        <f t="shared" si="9"/>
        <v>0</v>
      </c>
      <c r="U23" s="52"/>
      <c r="V23" s="36">
        <f t="shared" si="10"/>
        <v>0</v>
      </c>
      <c r="W23" s="55"/>
      <c r="X23" s="36">
        <f t="shared" si="11"/>
        <v>0</v>
      </c>
      <c r="Y23" s="43">
        <f t="shared" si="0"/>
        <v>0</v>
      </c>
      <c r="Z23" s="36">
        <f t="shared" si="12"/>
        <v>0</v>
      </c>
      <c r="AA23" s="80">
        <f t="shared" si="1"/>
        <v>0</v>
      </c>
    </row>
    <row r="24" spans="1:27" ht="15">
      <c r="A24" s="39">
        <v>22</v>
      </c>
      <c r="B24" s="37" t="str">
        <f>завтрак!B24</f>
        <v>Бананы свежие (1 сорт)</v>
      </c>
      <c r="C24" s="38" t="str">
        <f>завтрак!C24</f>
        <v>кг</v>
      </c>
      <c r="D24" s="59">
        <f>завтрак!D24</f>
        <v>102</v>
      </c>
      <c r="E24" s="52"/>
      <c r="F24" s="36">
        <f t="shared" si="2"/>
        <v>0</v>
      </c>
      <c r="G24" s="52"/>
      <c r="H24" s="36">
        <f t="shared" si="3"/>
        <v>0</v>
      </c>
      <c r="I24" s="52"/>
      <c r="J24" s="36">
        <f t="shared" si="4"/>
        <v>0</v>
      </c>
      <c r="K24" s="52"/>
      <c r="L24" s="36">
        <f t="shared" si="5"/>
        <v>0</v>
      </c>
      <c r="M24" s="55"/>
      <c r="N24" s="36">
        <f t="shared" si="6"/>
        <v>0</v>
      </c>
      <c r="O24" s="52"/>
      <c r="P24" s="36">
        <f t="shared" si="7"/>
        <v>0</v>
      </c>
      <c r="Q24" s="52"/>
      <c r="R24" s="36">
        <f t="shared" si="8"/>
        <v>0</v>
      </c>
      <c r="S24" s="52"/>
      <c r="T24" s="36">
        <f t="shared" si="9"/>
        <v>0</v>
      </c>
      <c r="U24" s="52"/>
      <c r="V24" s="36">
        <f t="shared" si="10"/>
        <v>0</v>
      </c>
      <c r="W24" s="55"/>
      <c r="X24" s="36">
        <f t="shared" si="11"/>
        <v>0</v>
      </c>
      <c r="Y24" s="43">
        <f t="shared" si="0"/>
        <v>0</v>
      </c>
      <c r="Z24" s="36">
        <f t="shared" si="12"/>
        <v>0</v>
      </c>
      <c r="AA24" s="80">
        <f t="shared" si="1"/>
        <v>0</v>
      </c>
    </row>
    <row r="25" spans="1:27" ht="15">
      <c r="A25" s="39">
        <v>23</v>
      </c>
      <c r="B25" s="37" t="str">
        <f>завтрак!B25</f>
        <v>Сухофрукты ассорти</v>
      </c>
      <c r="C25" s="38" t="str">
        <f>завтрак!C25</f>
        <v>кг</v>
      </c>
      <c r="D25" s="59">
        <f>завтрак!D25</f>
        <v>96</v>
      </c>
      <c r="E25" s="52"/>
      <c r="F25" s="36">
        <f t="shared" si="2"/>
        <v>0</v>
      </c>
      <c r="G25" s="52"/>
      <c r="H25" s="36">
        <f t="shared" si="3"/>
        <v>0</v>
      </c>
      <c r="I25" s="52"/>
      <c r="J25" s="36">
        <f t="shared" si="4"/>
        <v>0</v>
      </c>
      <c r="K25" s="52"/>
      <c r="L25" s="36">
        <f t="shared" si="5"/>
        <v>0</v>
      </c>
      <c r="M25" s="55"/>
      <c r="N25" s="36">
        <f t="shared" si="6"/>
        <v>0</v>
      </c>
      <c r="O25" s="52"/>
      <c r="P25" s="36">
        <f t="shared" si="7"/>
        <v>0</v>
      </c>
      <c r="Q25" s="52"/>
      <c r="R25" s="36">
        <f t="shared" si="8"/>
        <v>0</v>
      </c>
      <c r="S25" s="52"/>
      <c r="T25" s="36">
        <f t="shared" si="9"/>
        <v>0</v>
      </c>
      <c r="U25" s="52"/>
      <c r="V25" s="36">
        <f t="shared" si="10"/>
        <v>0</v>
      </c>
      <c r="W25" s="55"/>
      <c r="X25" s="36">
        <f t="shared" si="11"/>
        <v>0</v>
      </c>
      <c r="Y25" s="43">
        <f t="shared" si="0"/>
        <v>0</v>
      </c>
      <c r="Z25" s="36">
        <f t="shared" si="12"/>
        <v>0</v>
      </c>
      <c r="AA25" s="80">
        <f t="shared" si="1"/>
        <v>0</v>
      </c>
    </row>
    <row r="26" spans="1:27" ht="15">
      <c r="A26" s="39">
        <v>24</v>
      </c>
      <c r="B26" s="37" t="str">
        <f>завтрак!B26</f>
        <v>Изюм</v>
      </c>
      <c r="C26" s="38" t="str">
        <f>завтрак!C26</f>
        <v>кг</v>
      </c>
      <c r="D26" s="59">
        <f>завтрак!D26</f>
        <v>197</v>
      </c>
      <c r="E26" s="52"/>
      <c r="F26" s="36">
        <f t="shared" si="2"/>
        <v>0</v>
      </c>
      <c r="G26" s="52"/>
      <c r="H26" s="36">
        <f t="shared" si="3"/>
        <v>0</v>
      </c>
      <c r="I26" s="52"/>
      <c r="J26" s="36">
        <f t="shared" si="4"/>
        <v>0</v>
      </c>
      <c r="K26" s="52"/>
      <c r="L26" s="36">
        <f t="shared" si="5"/>
        <v>0</v>
      </c>
      <c r="M26" s="55"/>
      <c r="N26" s="36">
        <f t="shared" si="6"/>
        <v>0</v>
      </c>
      <c r="O26" s="52"/>
      <c r="P26" s="36">
        <f t="shared" si="7"/>
        <v>0</v>
      </c>
      <c r="Q26" s="52"/>
      <c r="R26" s="36">
        <f t="shared" si="8"/>
        <v>0</v>
      </c>
      <c r="S26" s="52"/>
      <c r="T26" s="36">
        <f t="shared" si="9"/>
        <v>0</v>
      </c>
      <c r="U26" s="52"/>
      <c r="V26" s="36">
        <f t="shared" si="10"/>
        <v>0</v>
      </c>
      <c r="W26" s="55"/>
      <c r="X26" s="36">
        <f t="shared" si="11"/>
        <v>0</v>
      </c>
      <c r="Y26" s="43">
        <f t="shared" si="0"/>
        <v>0</v>
      </c>
      <c r="Z26" s="36">
        <f t="shared" si="12"/>
        <v>0</v>
      </c>
      <c r="AA26" s="80">
        <f t="shared" si="1"/>
        <v>0</v>
      </c>
    </row>
    <row r="27" spans="1:27" ht="15">
      <c r="A27" s="39">
        <v>25</v>
      </c>
      <c r="B27" s="37" t="str">
        <f>завтрак!B27</f>
        <v>Повидло фруктовое (1 сорт)</v>
      </c>
      <c r="C27" s="38" t="str">
        <f>завтрак!C27</f>
        <v>кг</v>
      </c>
      <c r="D27" s="59">
        <f>завтрак!D27</f>
        <v>80</v>
      </c>
      <c r="E27" s="52"/>
      <c r="F27" s="36">
        <f t="shared" si="2"/>
        <v>0</v>
      </c>
      <c r="G27" s="52"/>
      <c r="H27" s="36">
        <f t="shared" si="3"/>
        <v>0</v>
      </c>
      <c r="I27" s="52"/>
      <c r="J27" s="36">
        <f t="shared" si="4"/>
        <v>0</v>
      </c>
      <c r="K27" s="52">
        <v>20</v>
      </c>
      <c r="L27" s="36">
        <f t="shared" si="5"/>
        <v>1.6</v>
      </c>
      <c r="M27" s="55"/>
      <c r="N27" s="36">
        <f t="shared" si="6"/>
        <v>0</v>
      </c>
      <c r="O27" s="52"/>
      <c r="P27" s="36">
        <f t="shared" si="7"/>
        <v>0</v>
      </c>
      <c r="Q27" s="52"/>
      <c r="R27" s="36">
        <f t="shared" si="8"/>
        <v>0</v>
      </c>
      <c r="S27" s="52"/>
      <c r="T27" s="36">
        <f t="shared" si="9"/>
        <v>0</v>
      </c>
      <c r="U27" s="52"/>
      <c r="V27" s="36">
        <f t="shared" si="10"/>
        <v>0</v>
      </c>
      <c r="W27" s="55">
        <v>20</v>
      </c>
      <c r="X27" s="36">
        <f t="shared" si="11"/>
        <v>1.6</v>
      </c>
      <c r="Y27" s="43">
        <f t="shared" si="0"/>
        <v>40</v>
      </c>
      <c r="Z27" s="36">
        <f t="shared" si="12"/>
        <v>3.2</v>
      </c>
      <c r="AA27" s="80">
        <f t="shared" si="1"/>
        <v>240</v>
      </c>
    </row>
    <row r="28" spans="1:27" ht="15">
      <c r="A28" s="39">
        <v>26</v>
      </c>
      <c r="B28" s="37" t="str">
        <f>завтрак!B28</f>
        <v>Сок фруктовый (1 литр)</v>
      </c>
      <c r="C28" s="38" t="str">
        <f>завтрак!C28</f>
        <v>л</v>
      </c>
      <c r="D28" s="59">
        <f>завтрак!D28</f>
        <v>42</v>
      </c>
      <c r="E28" s="52">
        <v>200</v>
      </c>
      <c r="F28" s="36">
        <f t="shared" si="2"/>
        <v>8.4</v>
      </c>
      <c r="G28" s="52">
        <v>195</v>
      </c>
      <c r="H28" s="36">
        <f t="shared" si="3"/>
        <v>8.19</v>
      </c>
      <c r="I28" s="52">
        <v>200</v>
      </c>
      <c r="J28" s="36">
        <f t="shared" si="4"/>
        <v>8.4</v>
      </c>
      <c r="K28" s="52">
        <v>185</v>
      </c>
      <c r="L28" s="36">
        <f t="shared" si="5"/>
        <v>7.77</v>
      </c>
      <c r="M28" s="55">
        <v>200</v>
      </c>
      <c r="N28" s="36">
        <f t="shared" si="6"/>
        <v>8.4</v>
      </c>
      <c r="O28" s="52">
        <v>195</v>
      </c>
      <c r="P28" s="36">
        <f t="shared" si="7"/>
        <v>8.19</v>
      </c>
      <c r="Q28" s="52">
        <v>200</v>
      </c>
      <c r="R28" s="36">
        <f t="shared" si="8"/>
        <v>8.4</v>
      </c>
      <c r="S28" s="52">
        <v>195</v>
      </c>
      <c r="T28" s="36">
        <f t="shared" si="9"/>
        <v>8.19</v>
      </c>
      <c r="U28" s="52">
        <v>200</v>
      </c>
      <c r="V28" s="36">
        <f t="shared" si="10"/>
        <v>8.4</v>
      </c>
      <c r="W28" s="55">
        <v>185</v>
      </c>
      <c r="X28" s="36">
        <f t="shared" si="11"/>
        <v>7.77</v>
      </c>
      <c r="Y28" s="43">
        <f t="shared" si="0"/>
        <v>1955</v>
      </c>
      <c r="Z28" s="36">
        <f t="shared" si="12"/>
        <v>82.11</v>
      </c>
      <c r="AA28" s="80">
        <f t="shared" si="1"/>
        <v>11730</v>
      </c>
    </row>
    <row r="29" spans="1:27" ht="30">
      <c r="A29" s="39">
        <v>27</v>
      </c>
      <c r="B29" s="37" t="str">
        <f>завтрак!B29</f>
        <v>Масло растительное, рафинированное</v>
      </c>
      <c r="C29" s="38" t="str">
        <f>завтрак!C29</f>
        <v>кг</v>
      </c>
      <c r="D29" s="59">
        <f>завтрак!D29</f>
        <v>90</v>
      </c>
      <c r="E29" s="52">
        <v>7</v>
      </c>
      <c r="F29" s="36">
        <f t="shared" si="2"/>
        <v>0.63</v>
      </c>
      <c r="G29" s="52"/>
      <c r="H29" s="36">
        <f t="shared" si="3"/>
        <v>0</v>
      </c>
      <c r="I29" s="52">
        <v>5</v>
      </c>
      <c r="J29" s="36">
        <f t="shared" si="4"/>
        <v>0.45</v>
      </c>
      <c r="K29" s="52">
        <v>5</v>
      </c>
      <c r="L29" s="36">
        <f t="shared" si="5"/>
        <v>0.45</v>
      </c>
      <c r="M29" s="55">
        <v>7</v>
      </c>
      <c r="N29" s="36">
        <f t="shared" si="6"/>
        <v>0.63</v>
      </c>
      <c r="O29" s="52"/>
      <c r="P29" s="36">
        <f t="shared" si="7"/>
        <v>0</v>
      </c>
      <c r="Q29" s="52">
        <v>7</v>
      </c>
      <c r="R29" s="36">
        <f t="shared" si="8"/>
        <v>0.63</v>
      </c>
      <c r="S29" s="52">
        <v>3</v>
      </c>
      <c r="T29" s="36">
        <f t="shared" si="9"/>
        <v>0.27</v>
      </c>
      <c r="U29" s="52">
        <v>7</v>
      </c>
      <c r="V29" s="36">
        <f t="shared" si="10"/>
        <v>0.63</v>
      </c>
      <c r="W29" s="55">
        <v>5</v>
      </c>
      <c r="X29" s="36">
        <f t="shared" si="11"/>
        <v>0.45</v>
      </c>
      <c r="Y29" s="43">
        <f t="shared" si="0"/>
        <v>46</v>
      </c>
      <c r="Z29" s="36">
        <f t="shared" si="12"/>
        <v>4.14</v>
      </c>
      <c r="AA29" s="80">
        <f t="shared" si="1"/>
        <v>276</v>
      </c>
    </row>
    <row r="30" spans="1:27" ht="15">
      <c r="A30" s="39">
        <v>28</v>
      </c>
      <c r="B30" s="37" t="str">
        <f>завтрак!B30</f>
        <v>Рыба с/м (1 сорт)</v>
      </c>
      <c r="C30" s="38" t="str">
        <f>завтрак!C30</f>
        <v>кг</v>
      </c>
      <c r="D30" s="59">
        <f>завтрак!D30</f>
        <v>190</v>
      </c>
      <c r="E30" s="52"/>
      <c r="F30" s="36">
        <f t="shared" si="2"/>
        <v>0</v>
      </c>
      <c r="G30" s="52"/>
      <c r="H30" s="36">
        <f t="shared" si="3"/>
        <v>0</v>
      </c>
      <c r="I30" s="52"/>
      <c r="J30" s="36">
        <f t="shared" si="4"/>
        <v>0</v>
      </c>
      <c r="K30" s="52"/>
      <c r="L30" s="36">
        <f t="shared" si="5"/>
        <v>0</v>
      </c>
      <c r="M30" s="55"/>
      <c r="N30" s="36">
        <f t="shared" si="6"/>
        <v>0</v>
      </c>
      <c r="O30" s="52"/>
      <c r="P30" s="36">
        <f t="shared" si="7"/>
        <v>0</v>
      </c>
      <c r="Q30" s="52"/>
      <c r="R30" s="36">
        <f t="shared" si="8"/>
        <v>0</v>
      </c>
      <c r="S30" s="52"/>
      <c r="T30" s="36">
        <f t="shared" si="9"/>
        <v>0</v>
      </c>
      <c r="U30" s="52"/>
      <c r="V30" s="36">
        <f t="shared" si="10"/>
        <v>0</v>
      </c>
      <c r="W30" s="55"/>
      <c r="X30" s="36">
        <f t="shared" si="11"/>
        <v>0</v>
      </c>
      <c r="Y30" s="43">
        <f t="shared" si="0"/>
        <v>0</v>
      </c>
      <c r="Z30" s="36">
        <f t="shared" si="12"/>
        <v>0</v>
      </c>
      <c r="AA30" s="80">
        <f t="shared" si="1"/>
        <v>0</v>
      </c>
    </row>
    <row r="31" spans="1:27" ht="15">
      <c r="A31" s="39">
        <v>29</v>
      </c>
      <c r="B31" s="37" t="str">
        <f>завтрак!B31</f>
        <v>Консервы рыбные (сайра)</v>
      </c>
      <c r="C31" s="38" t="str">
        <f>завтрак!C31</f>
        <v>кг</v>
      </c>
      <c r="D31" s="59">
        <f>завтрак!D31</f>
        <v>236</v>
      </c>
      <c r="E31" s="52"/>
      <c r="F31" s="36">
        <f t="shared" si="2"/>
        <v>0</v>
      </c>
      <c r="G31" s="52"/>
      <c r="H31" s="36">
        <f t="shared" si="3"/>
        <v>0</v>
      </c>
      <c r="I31" s="52"/>
      <c r="J31" s="36">
        <f t="shared" si="4"/>
        <v>0</v>
      </c>
      <c r="K31" s="52"/>
      <c r="L31" s="36">
        <f t="shared" si="5"/>
        <v>0</v>
      </c>
      <c r="M31" s="55"/>
      <c r="N31" s="36">
        <f t="shared" si="6"/>
        <v>0</v>
      </c>
      <c r="O31" s="52"/>
      <c r="P31" s="36">
        <f t="shared" si="7"/>
        <v>0</v>
      </c>
      <c r="Q31" s="52"/>
      <c r="R31" s="36">
        <f t="shared" si="8"/>
        <v>0</v>
      </c>
      <c r="S31" s="52"/>
      <c r="T31" s="36">
        <f t="shared" si="9"/>
        <v>0</v>
      </c>
      <c r="U31" s="52"/>
      <c r="V31" s="36">
        <f t="shared" si="10"/>
        <v>0</v>
      </c>
      <c r="W31" s="55"/>
      <c r="X31" s="36">
        <f t="shared" si="11"/>
        <v>0</v>
      </c>
      <c r="Y31" s="43">
        <f t="shared" si="0"/>
        <v>0</v>
      </c>
      <c r="Z31" s="36">
        <f t="shared" si="12"/>
        <v>0</v>
      </c>
      <c r="AA31" s="80">
        <f t="shared" si="1"/>
        <v>0</v>
      </c>
    </row>
    <row r="32" spans="1:27" ht="16.5" customHeight="1">
      <c r="A32" s="39">
        <v>30</v>
      </c>
      <c r="B32" s="37" t="str">
        <f>завтрак!B32</f>
        <v>Мука пшеничная (высший сорт)</v>
      </c>
      <c r="C32" s="38" t="str">
        <f>завтрак!C32</f>
        <v>кг</v>
      </c>
      <c r="D32" s="59">
        <f>завтрак!D32</f>
        <v>31</v>
      </c>
      <c r="E32" s="52">
        <v>47</v>
      </c>
      <c r="F32" s="36">
        <f t="shared" si="2"/>
        <v>1.46</v>
      </c>
      <c r="G32" s="52">
        <v>55</v>
      </c>
      <c r="H32" s="36">
        <f t="shared" si="3"/>
        <v>1.71</v>
      </c>
      <c r="I32" s="52">
        <v>64</v>
      </c>
      <c r="J32" s="36">
        <f t="shared" si="4"/>
        <v>1.98</v>
      </c>
      <c r="K32" s="52">
        <v>50</v>
      </c>
      <c r="L32" s="36">
        <f t="shared" si="5"/>
        <v>1.55</v>
      </c>
      <c r="M32" s="55">
        <v>43</v>
      </c>
      <c r="N32" s="36">
        <f t="shared" si="6"/>
        <v>1.33</v>
      </c>
      <c r="O32" s="52">
        <v>55</v>
      </c>
      <c r="P32" s="36">
        <f t="shared" si="7"/>
        <v>1.71</v>
      </c>
      <c r="Q32" s="52">
        <v>43</v>
      </c>
      <c r="R32" s="36">
        <f t="shared" si="8"/>
        <v>1.33</v>
      </c>
      <c r="S32" s="52">
        <v>44</v>
      </c>
      <c r="T32" s="36">
        <f t="shared" si="9"/>
        <v>1.36</v>
      </c>
      <c r="U32" s="52">
        <v>47</v>
      </c>
      <c r="V32" s="36">
        <f t="shared" si="10"/>
        <v>1.46</v>
      </c>
      <c r="W32" s="55">
        <v>50</v>
      </c>
      <c r="X32" s="36">
        <f t="shared" si="11"/>
        <v>1.55</v>
      </c>
      <c r="Y32" s="43">
        <f t="shared" si="0"/>
        <v>498</v>
      </c>
      <c r="Z32" s="36">
        <f t="shared" si="12"/>
        <v>15.44</v>
      </c>
      <c r="AA32" s="80">
        <f t="shared" si="1"/>
        <v>2988</v>
      </c>
    </row>
    <row r="33" spans="1:27" ht="15">
      <c r="A33" s="39">
        <v>31</v>
      </c>
      <c r="B33" s="37" t="str">
        <f>завтрак!B33</f>
        <v>Крупа гречневая</v>
      </c>
      <c r="C33" s="38" t="str">
        <f>завтрак!C33</f>
        <v>кг</v>
      </c>
      <c r="D33" s="59">
        <f>завтрак!D33</f>
        <v>75</v>
      </c>
      <c r="E33" s="52"/>
      <c r="F33" s="36">
        <f t="shared" si="2"/>
        <v>0</v>
      </c>
      <c r="G33" s="52"/>
      <c r="H33" s="36">
        <f t="shared" si="3"/>
        <v>0</v>
      </c>
      <c r="I33" s="52"/>
      <c r="J33" s="36">
        <f t="shared" si="4"/>
        <v>0</v>
      </c>
      <c r="K33" s="52"/>
      <c r="L33" s="36">
        <f t="shared" si="5"/>
        <v>0</v>
      </c>
      <c r="M33" s="55"/>
      <c r="N33" s="36">
        <f t="shared" si="6"/>
        <v>0</v>
      </c>
      <c r="O33" s="52"/>
      <c r="P33" s="36">
        <f t="shared" si="7"/>
        <v>0</v>
      </c>
      <c r="Q33" s="52"/>
      <c r="R33" s="36">
        <f t="shared" si="8"/>
        <v>0</v>
      </c>
      <c r="S33" s="52"/>
      <c r="T33" s="36">
        <f t="shared" si="9"/>
        <v>0</v>
      </c>
      <c r="U33" s="52"/>
      <c r="V33" s="36">
        <f t="shared" si="10"/>
        <v>0</v>
      </c>
      <c r="W33" s="55"/>
      <c r="X33" s="36">
        <f t="shared" si="11"/>
        <v>0</v>
      </c>
      <c r="Y33" s="43">
        <f t="shared" si="0"/>
        <v>0</v>
      </c>
      <c r="Z33" s="36">
        <f t="shared" si="12"/>
        <v>0</v>
      </c>
      <c r="AA33" s="80">
        <f t="shared" si="1"/>
        <v>0</v>
      </c>
    </row>
    <row r="34" spans="1:27" ht="15">
      <c r="A34" s="39">
        <v>32</v>
      </c>
      <c r="B34" s="37" t="str">
        <f>завтрак!B34</f>
        <v>Крупа манная (1 сорт)</v>
      </c>
      <c r="C34" s="38" t="str">
        <f>завтрак!C34</f>
        <v>кг</v>
      </c>
      <c r="D34" s="59">
        <f>завтрак!D34</f>
        <v>40</v>
      </c>
      <c r="E34" s="52"/>
      <c r="F34" s="36">
        <f t="shared" si="2"/>
        <v>0</v>
      </c>
      <c r="G34" s="52"/>
      <c r="H34" s="36">
        <f t="shared" si="3"/>
        <v>0</v>
      </c>
      <c r="I34" s="52"/>
      <c r="J34" s="36">
        <f t="shared" si="4"/>
        <v>0</v>
      </c>
      <c r="K34" s="52"/>
      <c r="L34" s="36">
        <f t="shared" si="5"/>
        <v>0</v>
      </c>
      <c r="M34" s="55"/>
      <c r="N34" s="36">
        <f t="shared" si="6"/>
        <v>0</v>
      </c>
      <c r="O34" s="52"/>
      <c r="P34" s="36">
        <f t="shared" si="7"/>
        <v>0</v>
      </c>
      <c r="Q34" s="52"/>
      <c r="R34" s="36">
        <f t="shared" si="8"/>
        <v>0</v>
      </c>
      <c r="S34" s="52"/>
      <c r="T34" s="36">
        <f t="shared" si="9"/>
        <v>0</v>
      </c>
      <c r="U34" s="52"/>
      <c r="V34" s="36">
        <f t="shared" si="10"/>
        <v>0</v>
      </c>
      <c r="W34" s="55"/>
      <c r="X34" s="36">
        <f t="shared" si="11"/>
        <v>0</v>
      </c>
      <c r="Y34" s="43">
        <f t="shared" si="0"/>
        <v>0</v>
      </c>
      <c r="Z34" s="36">
        <f t="shared" si="12"/>
        <v>0</v>
      </c>
      <c r="AA34" s="80">
        <f t="shared" si="1"/>
        <v>0</v>
      </c>
    </row>
    <row r="35" spans="1:27" ht="15">
      <c r="A35" s="39">
        <v>33</v>
      </c>
      <c r="B35" s="37" t="str">
        <f>завтрак!B35</f>
        <v>Рис (1 сорт)</v>
      </c>
      <c r="C35" s="38" t="str">
        <f>завтрак!C35</f>
        <v>кг</v>
      </c>
      <c r="D35" s="59">
        <f>завтрак!D35</f>
        <v>54</v>
      </c>
      <c r="E35" s="52"/>
      <c r="F35" s="36">
        <f t="shared" si="2"/>
        <v>0</v>
      </c>
      <c r="G35" s="52"/>
      <c r="H35" s="36">
        <f t="shared" si="3"/>
        <v>0</v>
      </c>
      <c r="I35" s="52"/>
      <c r="J35" s="36">
        <f t="shared" si="4"/>
        <v>0</v>
      </c>
      <c r="K35" s="52"/>
      <c r="L35" s="36">
        <f t="shared" si="5"/>
        <v>0</v>
      </c>
      <c r="M35" s="55"/>
      <c r="N35" s="36">
        <f t="shared" si="6"/>
        <v>0</v>
      </c>
      <c r="O35" s="52"/>
      <c r="P35" s="36">
        <f t="shared" si="7"/>
        <v>0</v>
      </c>
      <c r="Q35" s="52"/>
      <c r="R35" s="36">
        <f t="shared" si="8"/>
        <v>0</v>
      </c>
      <c r="S35" s="52"/>
      <c r="T35" s="36">
        <f t="shared" si="9"/>
        <v>0</v>
      </c>
      <c r="U35" s="52"/>
      <c r="V35" s="36">
        <f t="shared" si="10"/>
        <v>0</v>
      </c>
      <c r="W35" s="55"/>
      <c r="X35" s="36">
        <f t="shared" si="11"/>
        <v>0</v>
      </c>
      <c r="Y35" s="43">
        <f t="shared" si="0"/>
        <v>0</v>
      </c>
      <c r="Z35" s="36">
        <f t="shared" si="12"/>
        <v>0</v>
      </c>
      <c r="AA35" s="80">
        <f t="shared" si="1"/>
        <v>0</v>
      </c>
    </row>
    <row r="36" spans="1:27" ht="15">
      <c r="A36" s="39">
        <v>34</v>
      </c>
      <c r="B36" s="37" t="str">
        <f>завтрак!B36</f>
        <v>Крупа пшеничная (1 сорт)</v>
      </c>
      <c r="C36" s="38" t="str">
        <f>завтрак!C36</f>
        <v>кг</v>
      </c>
      <c r="D36" s="59">
        <f>завтрак!D36</f>
        <v>33</v>
      </c>
      <c r="E36" s="52"/>
      <c r="F36" s="36">
        <f t="shared" si="2"/>
        <v>0</v>
      </c>
      <c r="G36" s="52"/>
      <c r="H36" s="36">
        <f t="shared" si="3"/>
        <v>0</v>
      </c>
      <c r="I36" s="52"/>
      <c r="J36" s="36">
        <f t="shared" si="4"/>
        <v>0</v>
      </c>
      <c r="K36" s="52"/>
      <c r="L36" s="36">
        <f t="shared" si="5"/>
        <v>0</v>
      </c>
      <c r="M36" s="55"/>
      <c r="N36" s="36">
        <f t="shared" si="6"/>
        <v>0</v>
      </c>
      <c r="O36" s="52"/>
      <c r="P36" s="36">
        <f t="shared" si="7"/>
        <v>0</v>
      </c>
      <c r="Q36" s="52"/>
      <c r="R36" s="36">
        <f t="shared" si="8"/>
        <v>0</v>
      </c>
      <c r="S36" s="52"/>
      <c r="T36" s="36">
        <f t="shared" si="9"/>
        <v>0</v>
      </c>
      <c r="U36" s="52"/>
      <c r="V36" s="36">
        <f t="shared" si="10"/>
        <v>0</v>
      </c>
      <c r="W36" s="55"/>
      <c r="X36" s="36">
        <f t="shared" si="11"/>
        <v>0</v>
      </c>
      <c r="Y36" s="43">
        <f t="shared" si="0"/>
        <v>0</v>
      </c>
      <c r="Z36" s="36">
        <f t="shared" si="12"/>
        <v>0</v>
      </c>
      <c r="AA36" s="80">
        <f t="shared" si="1"/>
        <v>0</v>
      </c>
    </row>
    <row r="37" spans="1:27" ht="15">
      <c r="A37" s="39">
        <v>35</v>
      </c>
      <c r="B37" s="37" t="str">
        <f>завтрак!B37</f>
        <v>Пшено (1 сорт)</v>
      </c>
      <c r="C37" s="38" t="str">
        <f>завтрак!C37</f>
        <v>кг</v>
      </c>
      <c r="D37" s="59">
        <f>завтрак!D37</f>
        <v>52</v>
      </c>
      <c r="E37" s="52"/>
      <c r="F37" s="36">
        <f t="shared" si="2"/>
        <v>0</v>
      </c>
      <c r="G37" s="52"/>
      <c r="H37" s="36">
        <f t="shared" si="3"/>
        <v>0</v>
      </c>
      <c r="I37" s="52"/>
      <c r="J37" s="36">
        <f t="shared" si="4"/>
        <v>0</v>
      </c>
      <c r="K37" s="52"/>
      <c r="L37" s="36">
        <f t="shared" si="5"/>
        <v>0</v>
      </c>
      <c r="M37" s="55"/>
      <c r="N37" s="36">
        <f t="shared" si="6"/>
        <v>0</v>
      </c>
      <c r="O37" s="52"/>
      <c r="P37" s="36">
        <f t="shared" si="7"/>
        <v>0</v>
      </c>
      <c r="Q37" s="52"/>
      <c r="R37" s="36">
        <f t="shared" si="8"/>
        <v>0</v>
      </c>
      <c r="S37" s="52"/>
      <c r="T37" s="36">
        <f t="shared" si="9"/>
        <v>0</v>
      </c>
      <c r="U37" s="52"/>
      <c r="V37" s="36">
        <f t="shared" si="10"/>
        <v>0</v>
      </c>
      <c r="W37" s="55"/>
      <c r="X37" s="36">
        <f t="shared" si="11"/>
        <v>0</v>
      </c>
      <c r="Y37" s="43">
        <f t="shared" si="0"/>
        <v>0</v>
      </c>
      <c r="Z37" s="36">
        <f t="shared" si="12"/>
        <v>0</v>
      </c>
      <c r="AA37" s="80">
        <f t="shared" si="1"/>
        <v>0</v>
      </c>
    </row>
    <row r="38" spans="1:27" ht="15">
      <c r="A38" s="39">
        <v>36</v>
      </c>
      <c r="B38" s="37" t="str">
        <f>завтрак!B38</f>
        <v>Горох шлифованный</v>
      </c>
      <c r="C38" s="38" t="str">
        <f>завтрак!C38</f>
        <v>кг</v>
      </c>
      <c r="D38" s="59">
        <f>завтрак!D38</f>
        <v>35</v>
      </c>
      <c r="E38" s="52"/>
      <c r="F38" s="36">
        <f t="shared" si="2"/>
        <v>0</v>
      </c>
      <c r="G38" s="52"/>
      <c r="H38" s="36">
        <f t="shared" si="3"/>
        <v>0</v>
      </c>
      <c r="I38" s="52"/>
      <c r="J38" s="36">
        <f t="shared" si="4"/>
        <v>0</v>
      </c>
      <c r="K38" s="52"/>
      <c r="L38" s="36">
        <f t="shared" si="5"/>
        <v>0</v>
      </c>
      <c r="M38" s="55"/>
      <c r="N38" s="36">
        <f t="shared" si="6"/>
        <v>0</v>
      </c>
      <c r="O38" s="52"/>
      <c r="P38" s="36">
        <f t="shared" si="7"/>
        <v>0</v>
      </c>
      <c r="Q38" s="52"/>
      <c r="R38" s="36">
        <f t="shared" si="8"/>
        <v>0</v>
      </c>
      <c r="S38" s="52"/>
      <c r="T38" s="36">
        <f t="shared" si="9"/>
        <v>0</v>
      </c>
      <c r="U38" s="52"/>
      <c r="V38" s="36">
        <f t="shared" si="10"/>
        <v>0</v>
      </c>
      <c r="W38" s="55"/>
      <c r="X38" s="36">
        <f t="shared" si="11"/>
        <v>0</v>
      </c>
      <c r="Y38" s="43">
        <f t="shared" si="0"/>
        <v>0</v>
      </c>
      <c r="Z38" s="36">
        <f t="shared" si="12"/>
        <v>0</v>
      </c>
      <c r="AA38" s="80">
        <f t="shared" si="1"/>
        <v>0</v>
      </c>
    </row>
    <row r="39" spans="1:27" ht="15">
      <c r="A39" s="39">
        <v>37</v>
      </c>
      <c r="B39" s="37" t="str">
        <f>завтрак!B39</f>
        <v>Крупа перловая</v>
      </c>
      <c r="C39" s="38" t="str">
        <f>завтрак!C39</f>
        <v>кг</v>
      </c>
      <c r="D39" s="59">
        <f>завтрак!D39</f>
        <v>32</v>
      </c>
      <c r="E39" s="52"/>
      <c r="F39" s="36">
        <f t="shared" si="2"/>
        <v>0</v>
      </c>
      <c r="G39" s="52"/>
      <c r="H39" s="36">
        <f t="shared" si="3"/>
        <v>0</v>
      </c>
      <c r="I39" s="52"/>
      <c r="J39" s="36">
        <f t="shared" si="4"/>
        <v>0</v>
      </c>
      <c r="K39" s="52"/>
      <c r="L39" s="36">
        <f t="shared" si="5"/>
        <v>0</v>
      </c>
      <c r="M39" s="55"/>
      <c r="N39" s="36">
        <f t="shared" si="6"/>
        <v>0</v>
      </c>
      <c r="O39" s="52"/>
      <c r="P39" s="36">
        <f t="shared" si="7"/>
        <v>0</v>
      </c>
      <c r="Q39" s="52"/>
      <c r="R39" s="36">
        <f t="shared" si="8"/>
        <v>0</v>
      </c>
      <c r="S39" s="52"/>
      <c r="T39" s="36">
        <f t="shared" si="9"/>
        <v>0</v>
      </c>
      <c r="U39" s="52"/>
      <c r="V39" s="36">
        <f t="shared" si="10"/>
        <v>0</v>
      </c>
      <c r="W39" s="55"/>
      <c r="X39" s="36">
        <f t="shared" si="11"/>
        <v>0</v>
      </c>
      <c r="Y39" s="43">
        <f t="shared" si="0"/>
        <v>0</v>
      </c>
      <c r="Z39" s="36">
        <f t="shared" si="12"/>
        <v>0</v>
      </c>
      <c r="AA39" s="80">
        <f t="shared" si="1"/>
        <v>0</v>
      </c>
    </row>
    <row r="40" spans="1:27" ht="15">
      <c r="A40" s="39">
        <v>38</v>
      </c>
      <c r="B40" s="37" t="str">
        <f>завтрак!B40</f>
        <v>Крупа ячневая</v>
      </c>
      <c r="C40" s="38" t="str">
        <f>завтрак!C40</f>
        <v>кг</v>
      </c>
      <c r="D40" s="59">
        <f>завтрак!D40</f>
        <v>31</v>
      </c>
      <c r="E40" s="52"/>
      <c r="F40" s="36">
        <f t="shared" si="2"/>
        <v>0</v>
      </c>
      <c r="G40" s="52"/>
      <c r="H40" s="36">
        <f t="shared" si="3"/>
        <v>0</v>
      </c>
      <c r="I40" s="52"/>
      <c r="J40" s="36">
        <f t="shared" si="4"/>
        <v>0</v>
      </c>
      <c r="K40" s="52"/>
      <c r="L40" s="36">
        <f t="shared" si="5"/>
        <v>0</v>
      </c>
      <c r="M40" s="55"/>
      <c r="N40" s="36">
        <f t="shared" si="6"/>
        <v>0</v>
      </c>
      <c r="O40" s="52"/>
      <c r="P40" s="36">
        <f t="shared" si="7"/>
        <v>0</v>
      </c>
      <c r="Q40" s="52"/>
      <c r="R40" s="36">
        <f t="shared" si="8"/>
        <v>0</v>
      </c>
      <c r="S40" s="52"/>
      <c r="T40" s="36">
        <f t="shared" si="9"/>
        <v>0</v>
      </c>
      <c r="U40" s="52"/>
      <c r="V40" s="36">
        <f t="shared" si="10"/>
        <v>0</v>
      </c>
      <c r="W40" s="55"/>
      <c r="X40" s="36">
        <f t="shared" si="11"/>
        <v>0</v>
      </c>
      <c r="Y40" s="43">
        <f t="shared" si="0"/>
        <v>0</v>
      </c>
      <c r="Z40" s="36">
        <f t="shared" si="12"/>
        <v>0</v>
      </c>
      <c r="AA40" s="80">
        <f t="shared" si="1"/>
        <v>0</v>
      </c>
    </row>
    <row r="41" spans="1:27" ht="15">
      <c r="A41" s="39">
        <v>39</v>
      </c>
      <c r="B41" s="37" t="str">
        <f>завтрак!B41</f>
        <v>Хлопья "Геркулес"</v>
      </c>
      <c r="C41" s="38" t="str">
        <f>завтрак!C41</f>
        <v>кг</v>
      </c>
      <c r="D41" s="59">
        <f>завтрак!D41</f>
        <v>41</v>
      </c>
      <c r="E41" s="52"/>
      <c r="F41" s="36">
        <f t="shared" si="2"/>
        <v>0</v>
      </c>
      <c r="G41" s="52"/>
      <c r="H41" s="36">
        <f t="shared" si="3"/>
        <v>0</v>
      </c>
      <c r="I41" s="52"/>
      <c r="J41" s="36">
        <f t="shared" si="4"/>
        <v>0</v>
      </c>
      <c r="K41" s="52"/>
      <c r="L41" s="36">
        <f t="shared" si="5"/>
        <v>0</v>
      </c>
      <c r="M41" s="55"/>
      <c r="N41" s="36">
        <f t="shared" si="6"/>
        <v>0</v>
      </c>
      <c r="O41" s="52"/>
      <c r="P41" s="36">
        <f t="shared" si="7"/>
        <v>0</v>
      </c>
      <c r="Q41" s="52"/>
      <c r="R41" s="36">
        <f t="shared" si="8"/>
        <v>0</v>
      </c>
      <c r="S41" s="52"/>
      <c r="T41" s="36">
        <f t="shared" si="9"/>
        <v>0</v>
      </c>
      <c r="U41" s="52"/>
      <c r="V41" s="36">
        <f t="shared" si="10"/>
        <v>0</v>
      </c>
      <c r="W41" s="55"/>
      <c r="X41" s="36">
        <f t="shared" si="11"/>
        <v>0</v>
      </c>
      <c r="Y41" s="43">
        <f t="shared" si="0"/>
        <v>0</v>
      </c>
      <c r="Z41" s="36">
        <f t="shared" si="12"/>
        <v>0</v>
      </c>
      <c r="AA41" s="80">
        <f t="shared" si="1"/>
        <v>0</v>
      </c>
    </row>
    <row r="42" spans="1:27" ht="15">
      <c r="A42" s="39">
        <v>40</v>
      </c>
      <c r="B42" s="37" t="str">
        <f>завтрак!B42</f>
        <v>Сахар - песок</v>
      </c>
      <c r="C42" s="38" t="str">
        <f>завтрак!C42</f>
        <v>кг</v>
      </c>
      <c r="D42" s="59">
        <f>завтрак!D42</f>
        <v>47</v>
      </c>
      <c r="E42" s="52">
        <v>5</v>
      </c>
      <c r="F42" s="36">
        <f t="shared" si="2"/>
        <v>0.24</v>
      </c>
      <c r="G42" s="52">
        <v>8</v>
      </c>
      <c r="H42" s="36">
        <f t="shared" si="3"/>
        <v>0.38</v>
      </c>
      <c r="I42" s="52">
        <v>7</v>
      </c>
      <c r="J42" s="36">
        <f t="shared" si="4"/>
        <v>0.33</v>
      </c>
      <c r="K42" s="52">
        <v>2.3</v>
      </c>
      <c r="L42" s="36">
        <f t="shared" si="5"/>
        <v>0.11</v>
      </c>
      <c r="M42" s="55">
        <v>3</v>
      </c>
      <c r="N42" s="36">
        <f t="shared" si="6"/>
        <v>0.14</v>
      </c>
      <c r="O42" s="52">
        <v>8</v>
      </c>
      <c r="P42" s="36">
        <f t="shared" si="7"/>
        <v>0.38</v>
      </c>
      <c r="Q42" s="52">
        <v>3</v>
      </c>
      <c r="R42" s="36">
        <f t="shared" si="8"/>
        <v>0.14</v>
      </c>
      <c r="S42" s="52">
        <v>6</v>
      </c>
      <c r="T42" s="36">
        <f t="shared" si="9"/>
        <v>0.28</v>
      </c>
      <c r="U42" s="52">
        <v>5</v>
      </c>
      <c r="V42" s="36">
        <f t="shared" si="10"/>
        <v>0.24</v>
      </c>
      <c r="W42" s="55">
        <v>2.3</v>
      </c>
      <c r="X42" s="36">
        <f t="shared" si="11"/>
        <v>0.11</v>
      </c>
      <c r="Y42" s="43">
        <f t="shared" si="0"/>
        <v>49.6</v>
      </c>
      <c r="Z42" s="36">
        <f t="shared" si="12"/>
        <v>2.33</v>
      </c>
      <c r="AA42" s="80">
        <f t="shared" si="1"/>
        <v>297.6</v>
      </c>
    </row>
    <row r="43" spans="1:27" ht="15">
      <c r="A43" s="39">
        <v>41</v>
      </c>
      <c r="B43" s="37" t="str">
        <f>завтрак!B43</f>
        <v>Макароны (высший сорт)</v>
      </c>
      <c r="C43" s="38" t="str">
        <f>завтрак!C43</f>
        <v>кг</v>
      </c>
      <c r="D43" s="59">
        <f>завтрак!D43</f>
        <v>39</v>
      </c>
      <c r="E43" s="52"/>
      <c r="F43" s="36">
        <f t="shared" si="2"/>
        <v>0</v>
      </c>
      <c r="G43" s="52"/>
      <c r="H43" s="36">
        <f t="shared" si="3"/>
        <v>0</v>
      </c>
      <c r="I43" s="52"/>
      <c r="J43" s="36">
        <f t="shared" si="4"/>
        <v>0</v>
      </c>
      <c r="K43" s="52"/>
      <c r="L43" s="36">
        <f t="shared" si="5"/>
        <v>0</v>
      </c>
      <c r="M43" s="55"/>
      <c r="N43" s="36">
        <f t="shared" si="6"/>
        <v>0</v>
      </c>
      <c r="O43" s="52"/>
      <c r="P43" s="36">
        <f t="shared" si="7"/>
        <v>0</v>
      </c>
      <c r="Q43" s="52"/>
      <c r="R43" s="36">
        <f t="shared" si="8"/>
        <v>0</v>
      </c>
      <c r="S43" s="52"/>
      <c r="T43" s="36">
        <f t="shared" si="9"/>
        <v>0</v>
      </c>
      <c r="U43" s="52"/>
      <c r="V43" s="36">
        <f t="shared" si="10"/>
        <v>0</v>
      </c>
      <c r="W43" s="55"/>
      <c r="X43" s="36">
        <f t="shared" si="11"/>
        <v>0</v>
      </c>
      <c r="Y43" s="43">
        <f t="shared" si="0"/>
        <v>0</v>
      </c>
      <c r="Z43" s="36">
        <f t="shared" si="12"/>
        <v>0</v>
      </c>
      <c r="AA43" s="80">
        <f t="shared" si="1"/>
        <v>0</v>
      </c>
    </row>
    <row r="44" spans="1:27" ht="15">
      <c r="A44" s="39">
        <v>42</v>
      </c>
      <c r="B44" s="37" t="str">
        <f>завтрак!B44</f>
        <v>Вермишель (высший сорт)</v>
      </c>
      <c r="C44" s="38" t="str">
        <f>завтрак!C44</f>
        <v>кг</v>
      </c>
      <c r="D44" s="59">
        <f>завтрак!D44</f>
        <v>37</v>
      </c>
      <c r="E44" s="52"/>
      <c r="F44" s="36">
        <f t="shared" si="2"/>
        <v>0</v>
      </c>
      <c r="G44" s="52"/>
      <c r="H44" s="36">
        <f t="shared" si="3"/>
        <v>0</v>
      </c>
      <c r="I44" s="52"/>
      <c r="J44" s="36">
        <f t="shared" si="4"/>
        <v>0</v>
      </c>
      <c r="K44" s="52"/>
      <c r="L44" s="36">
        <f t="shared" si="5"/>
        <v>0</v>
      </c>
      <c r="M44" s="55"/>
      <c r="N44" s="36">
        <f t="shared" si="6"/>
        <v>0</v>
      </c>
      <c r="O44" s="52"/>
      <c r="P44" s="36">
        <f t="shared" si="7"/>
        <v>0</v>
      </c>
      <c r="Q44" s="52"/>
      <c r="R44" s="36">
        <f t="shared" si="8"/>
        <v>0</v>
      </c>
      <c r="S44" s="52"/>
      <c r="T44" s="36">
        <f t="shared" si="9"/>
        <v>0</v>
      </c>
      <c r="U44" s="52"/>
      <c r="V44" s="36">
        <f t="shared" si="10"/>
        <v>0</v>
      </c>
      <c r="W44" s="55"/>
      <c r="X44" s="36">
        <f t="shared" si="11"/>
        <v>0</v>
      </c>
      <c r="Y44" s="43">
        <f t="shared" si="0"/>
        <v>0</v>
      </c>
      <c r="Z44" s="36">
        <f t="shared" si="12"/>
        <v>0</v>
      </c>
      <c r="AA44" s="80">
        <f t="shared" si="1"/>
        <v>0</v>
      </c>
    </row>
    <row r="45" spans="1:27" ht="15">
      <c r="A45" s="39">
        <v>43</v>
      </c>
      <c r="B45" s="37" t="str">
        <f>завтрак!B45</f>
        <v>Дрожжи сухие</v>
      </c>
      <c r="C45" s="38" t="str">
        <f>завтрак!C45</f>
        <v>кг</v>
      </c>
      <c r="D45" s="59">
        <f>завтрак!D45</f>
        <v>290</v>
      </c>
      <c r="E45" s="52">
        <v>0.7</v>
      </c>
      <c r="F45" s="36">
        <f t="shared" si="2"/>
        <v>0.2</v>
      </c>
      <c r="G45" s="52">
        <v>0.7</v>
      </c>
      <c r="H45" s="36">
        <f t="shared" si="3"/>
        <v>0.2</v>
      </c>
      <c r="I45" s="52">
        <v>0.6</v>
      </c>
      <c r="J45" s="36">
        <f t="shared" si="4"/>
        <v>0.17</v>
      </c>
      <c r="K45" s="52">
        <v>0.6</v>
      </c>
      <c r="L45" s="36">
        <f t="shared" si="5"/>
        <v>0.17</v>
      </c>
      <c r="M45" s="55">
        <v>0.5</v>
      </c>
      <c r="N45" s="36">
        <f t="shared" si="6"/>
        <v>0.15</v>
      </c>
      <c r="O45" s="52">
        <v>0.7</v>
      </c>
      <c r="P45" s="36">
        <f t="shared" si="7"/>
        <v>0.2</v>
      </c>
      <c r="Q45" s="52">
        <v>0.4</v>
      </c>
      <c r="R45" s="36">
        <f t="shared" si="8"/>
        <v>0.12</v>
      </c>
      <c r="S45" s="52">
        <v>0.4</v>
      </c>
      <c r="T45" s="36">
        <f t="shared" si="9"/>
        <v>0.12</v>
      </c>
      <c r="U45" s="52">
        <v>0.7</v>
      </c>
      <c r="V45" s="36">
        <f t="shared" si="10"/>
        <v>0.2</v>
      </c>
      <c r="W45" s="55">
        <v>0.6</v>
      </c>
      <c r="X45" s="36">
        <f t="shared" si="11"/>
        <v>0.17</v>
      </c>
      <c r="Y45" s="43">
        <f t="shared" si="0"/>
        <v>5.9</v>
      </c>
      <c r="Z45" s="36">
        <f t="shared" si="12"/>
        <v>1.71</v>
      </c>
      <c r="AA45" s="80">
        <f t="shared" si="1"/>
        <v>35.4</v>
      </c>
    </row>
    <row r="46" spans="1:27" ht="15">
      <c r="A46" s="39">
        <v>44</v>
      </c>
      <c r="B46" s="37" t="str">
        <f>завтрак!B46</f>
        <v>Соль йодированная</v>
      </c>
      <c r="C46" s="38" t="str">
        <f>завтрак!C46</f>
        <v>кг</v>
      </c>
      <c r="D46" s="59">
        <f>завтрак!D46</f>
        <v>15</v>
      </c>
      <c r="E46" s="52">
        <v>1</v>
      </c>
      <c r="F46" s="36">
        <f t="shared" si="2"/>
        <v>0.02</v>
      </c>
      <c r="G46" s="52"/>
      <c r="H46" s="36">
        <f t="shared" si="3"/>
        <v>0</v>
      </c>
      <c r="I46" s="52">
        <v>1</v>
      </c>
      <c r="J46" s="36">
        <f t="shared" si="4"/>
        <v>0.02</v>
      </c>
      <c r="K46" s="52"/>
      <c r="L46" s="36">
        <f t="shared" si="5"/>
        <v>0</v>
      </c>
      <c r="M46" s="55">
        <v>0.5</v>
      </c>
      <c r="N46" s="36">
        <f t="shared" si="6"/>
        <v>0.01</v>
      </c>
      <c r="O46" s="52"/>
      <c r="P46" s="36">
        <f t="shared" si="7"/>
        <v>0</v>
      </c>
      <c r="Q46" s="52">
        <v>0.5</v>
      </c>
      <c r="R46" s="36">
        <f t="shared" si="8"/>
        <v>0.01</v>
      </c>
      <c r="S46" s="52"/>
      <c r="T46" s="36">
        <f t="shared" si="9"/>
        <v>0</v>
      </c>
      <c r="U46" s="52">
        <v>1</v>
      </c>
      <c r="V46" s="36">
        <f t="shared" si="10"/>
        <v>0.02</v>
      </c>
      <c r="W46" s="55"/>
      <c r="X46" s="36">
        <f t="shared" si="11"/>
        <v>0</v>
      </c>
      <c r="Y46" s="43">
        <f t="shared" si="0"/>
        <v>4</v>
      </c>
      <c r="Z46" s="36">
        <f t="shared" si="12"/>
        <v>0.06</v>
      </c>
      <c r="AA46" s="80">
        <f t="shared" si="1"/>
        <v>24</v>
      </c>
    </row>
    <row r="47" spans="1:27" ht="15" customHeight="1">
      <c r="A47" s="39">
        <v>45</v>
      </c>
      <c r="B47" s="37" t="str">
        <f>завтрак!B47</f>
        <v>Кисель фруктовый (концентрат)</v>
      </c>
      <c r="C47" s="38" t="str">
        <f>завтрак!C47</f>
        <v>кг</v>
      </c>
      <c r="D47" s="59">
        <f>завтрак!D47</f>
        <v>111</v>
      </c>
      <c r="E47" s="52"/>
      <c r="F47" s="36">
        <f t="shared" si="2"/>
        <v>0</v>
      </c>
      <c r="G47" s="52"/>
      <c r="H47" s="36">
        <f t="shared" si="3"/>
        <v>0</v>
      </c>
      <c r="I47" s="52"/>
      <c r="J47" s="36">
        <f t="shared" si="4"/>
        <v>0</v>
      </c>
      <c r="K47" s="52"/>
      <c r="L47" s="36">
        <f t="shared" si="5"/>
        <v>0</v>
      </c>
      <c r="M47" s="55"/>
      <c r="N47" s="36">
        <f t="shared" si="6"/>
        <v>0</v>
      </c>
      <c r="O47" s="52"/>
      <c r="P47" s="36">
        <f t="shared" si="7"/>
        <v>0</v>
      </c>
      <c r="Q47" s="52"/>
      <c r="R47" s="36">
        <f t="shared" si="8"/>
        <v>0</v>
      </c>
      <c r="S47" s="52"/>
      <c r="T47" s="36">
        <f t="shared" si="9"/>
        <v>0</v>
      </c>
      <c r="U47" s="52"/>
      <c r="V47" s="36">
        <f t="shared" si="10"/>
        <v>0</v>
      </c>
      <c r="W47" s="55"/>
      <c r="X47" s="36">
        <f t="shared" si="11"/>
        <v>0</v>
      </c>
      <c r="Y47" s="43">
        <f t="shared" si="0"/>
        <v>0</v>
      </c>
      <c r="Z47" s="36">
        <f t="shared" si="12"/>
        <v>0</v>
      </c>
      <c r="AA47" s="80">
        <f t="shared" si="1"/>
        <v>0</v>
      </c>
    </row>
    <row r="48" spans="1:27" ht="15" customHeight="1">
      <c r="A48" s="39">
        <v>46</v>
      </c>
      <c r="B48" s="37" t="str">
        <f>завтрак!B48</f>
        <v>Кофейный напиток (ячменный)</v>
      </c>
      <c r="C48" s="38" t="str">
        <f>завтрак!C48</f>
        <v>кг</v>
      </c>
      <c r="D48" s="59">
        <f>завтрак!D48</f>
        <v>436</v>
      </c>
      <c r="E48" s="52"/>
      <c r="F48" s="36">
        <f t="shared" si="2"/>
        <v>0</v>
      </c>
      <c r="G48" s="52"/>
      <c r="H48" s="36">
        <f t="shared" si="3"/>
        <v>0</v>
      </c>
      <c r="I48" s="52"/>
      <c r="J48" s="36">
        <f t="shared" si="4"/>
        <v>0</v>
      </c>
      <c r="K48" s="52"/>
      <c r="L48" s="36">
        <f t="shared" si="5"/>
        <v>0</v>
      </c>
      <c r="M48" s="55"/>
      <c r="N48" s="36">
        <f t="shared" si="6"/>
        <v>0</v>
      </c>
      <c r="O48" s="52"/>
      <c r="P48" s="36">
        <f t="shared" si="7"/>
        <v>0</v>
      </c>
      <c r="Q48" s="52"/>
      <c r="R48" s="36">
        <f t="shared" si="8"/>
        <v>0</v>
      </c>
      <c r="S48" s="52"/>
      <c r="T48" s="36">
        <f t="shared" si="9"/>
        <v>0</v>
      </c>
      <c r="U48" s="52"/>
      <c r="V48" s="36">
        <f t="shared" si="10"/>
        <v>0</v>
      </c>
      <c r="W48" s="55"/>
      <c r="X48" s="36">
        <f t="shared" si="11"/>
        <v>0</v>
      </c>
      <c r="Y48" s="43">
        <f t="shared" si="0"/>
        <v>0</v>
      </c>
      <c r="Z48" s="36">
        <f t="shared" si="12"/>
        <v>0</v>
      </c>
      <c r="AA48" s="80">
        <f t="shared" si="1"/>
        <v>0</v>
      </c>
    </row>
    <row r="49" spans="1:27" ht="15">
      <c r="A49" s="39">
        <v>47</v>
      </c>
      <c r="B49" s="37" t="str">
        <f>завтрак!B49</f>
        <v>Какао порошок</v>
      </c>
      <c r="C49" s="38" t="str">
        <f>завтрак!C49</f>
        <v>кг</v>
      </c>
      <c r="D49" s="59">
        <f>завтрак!D49</f>
        <v>371</v>
      </c>
      <c r="E49" s="52"/>
      <c r="F49" s="36">
        <f t="shared" si="2"/>
        <v>0</v>
      </c>
      <c r="G49" s="52"/>
      <c r="H49" s="36">
        <f t="shared" si="3"/>
        <v>0</v>
      </c>
      <c r="I49" s="52"/>
      <c r="J49" s="36">
        <f t="shared" si="4"/>
        <v>0</v>
      </c>
      <c r="K49" s="52"/>
      <c r="L49" s="36">
        <f t="shared" si="5"/>
        <v>0</v>
      </c>
      <c r="M49" s="55"/>
      <c r="N49" s="36">
        <f t="shared" si="6"/>
        <v>0</v>
      </c>
      <c r="O49" s="52"/>
      <c r="P49" s="36">
        <f t="shared" si="7"/>
        <v>0</v>
      </c>
      <c r="Q49" s="52"/>
      <c r="R49" s="36">
        <f t="shared" si="8"/>
        <v>0</v>
      </c>
      <c r="S49" s="52"/>
      <c r="T49" s="36">
        <f t="shared" si="9"/>
        <v>0</v>
      </c>
      <c r="U49" s="52"/>
      <c r="V49" s="36">
        <f t="shared" si="10"/>
        <v>0</v>
      </c>
      <c r="W49" s="55"/>
      <c r="X49" s="36">
        <f t="shared" si="11"/>
        <v>0</v>
      </c>
      <c r="Y49" s="43">
        <f t="shared" si="0"/>
        <v>0</v>
      </c>
      <c r="Z49" s="36">
        <f t="shared" si="12"/>
        <v>0</v>
      </c>
      <c r="AA49" s="80">
        <f t="shared" si="1"/>
        <v>0</v>
      </c>
    </row>
    <row r="50" spans="1:27" ht="15">
      <c r="A50" s="39">
        <v>48</v>
      </c>
      <c r="B50" s="37" t="str">
        <f>завтрак!B50</f>
        <v>Чай черный (1 сорт)</v>
      </c>
      <c r="C50" s="38" t="str">
        <f>завтрак!C50</f>
        <v>кг</v>
      </c>
      <c r="D50" s="59">
        <f>завтрак!D50</f>
        <v>330</v>
      </c>
      <c r="E50" s="52"/>
      <c r="F50" s="36">
        <f t="shared" si="2"/>
        <v>0</v>
      </c>
      <c r="G50" s="52"/>
      <c r="H50" s="36">
        <f t="shared" si="3"/>
        <v>0</v>
      </c>
      <c r="I50" s="52"/>
      <c r="J50" s="36">
        <f t="shared" si="4"/>
        <v>0</v>
      </c>
      <c r="K50" s="52"/>
      <c r="L50" s="36">
        <f t="shared" si="5"/>
        <v>0</v>
      </c>
      <c r="M50" s="55"/>
      <c r="N50" s="36">
        <f t="shared" si="6"/>
        <v>0</v>
      </c>
      <c r="O50" s="52"/>
      <c r="P50" s="36">
        <f t="shared" si="7"/>
        <v>0</v>
      </c>
      <c r="Q50" s="52"/>
      <c r="R50" s="36">
        <f t="shared" si="8"/>
        <v>0</v>
      </c>
      <c r="S50" s="52"/>
      <c r="T50" s="36">
        <f t="shared" si="9"/>
        <v>0</v>
      </c>
      <c r="U50" s="52"/>
      <c r="V50" s="36">
        <f t="shared" si="10"/>
        <v>0</v>
      </c>
      <c r="W50" s="55"/>
      <c r="X50" s="36">
        <f t="shared" si="11"/>
        <v>0</v>
      </c>
      <c r="Y50" s="43">
        <f t="shared" si="0"/>
        <v>0</v>
      </c>
      <c r="Z50" s="36">
        <f t="shared" si="12"/>
        <v>0</v>
      </c>
      <c r="AA50" s="80">
        <f t="shared" si="1"/>
        <v>0</v>
      </c>
    </row>
    <row r="51" spans="1:27" ht="15">
      <c r="A51" s="39">
        <v>49</v>
      </c>
      <c r="B51" s="37" t="str">
        <f>завтрак!B51</f>
        <v>Лавровый лист</v>
      </c>
      <c r="C51" s="38" t="str">
        <f>завтрак!C51</f>
        <v>кг</v>
      </c>
      <c r="D51" s="59">
        <f>завтрак!D51</f>
        <v>373</v>
      </c>
      <c r="E51" s="52"/>
      <c r="F51" s="36">
        <f t="shared" si="2"/>
        <v>0</v>
      </c>
      <c r="G51" s="52"/>
      <c r="H51" s="36">
        <f t="shared" si="3"/>
        <v>0</v>
      </c>
      <c r="I51" s="52"/>
      <c r="J51" s="36">
        <f t="shared" si="4"/>
        <v>0</v>
      </c>
      <c r="K51" s="52"/>
      <c r="L51" s="36">
        <f t="shared" si="5"/>
        <v>0</v>
      </c>
      <c r="M51" s="55"/>
      <c r="N51" s="36">
        <f t="shared" si="6"/>
        <v>0</v>
      </c>
      <c r="O51" s="52"/>
      <c r="P51" s="36">
        <f t="shared" si="7"/>
        <v>0</v>
      </c>
      <c r="Q51" s="52"/>
      <c r="R51" s="36">
        <f t="shared" si="8"/>
        <v>0</v>
      </c>
      <c r="S51" s="52"/>
      <c r="T51" s="36">
        <f t="shared" si="9"/>
        <v>0</v>
      </c>
      <c r="U51" s="52"/>
      <c r="V51" s="36">
        <f t="shared" si="10"/>
        <v>0</v>
      </c>
      <c r="W51" s="55"/>
      <c r="X51" s="36">
        <f t="shared" si="11"/>
        <v>0</v>
      </c>
      <c r="Y51" s="43">
        <f t="shared" si="0"/>
        <v>0</v>
      </c>
      <c r="Z51" s="36">
        <f t="shared" si="12"/>
        <v>0</v>
      </c>
      <c r="AA51" s="80">
        <f t="shared" si="1"/>
        <v>0</v>
      </c>
    </row>
    <row r="52" spans="1:27" ht="15">
      <c r="A52" s="39">
        <v>50</v>
      </c>
      <c r="B52" s="37" t="str">
        <f>завтрак!B52</f>
        <v>Хлеб "Городской"</v>
      </c>
      <c r="C52" s="38" t="str">
        <f>завтрак!C52</f>
        <v>кг</v>
      </c>
      <c r="D52" s="59">
        <f>завтрак!D52</f>
        <v>51</v>
      </c>
      <c r="E52" s="52"/>
      <c r="F52" s="36">
        <f t="shared" si="2"/>
        <v>0</v>
      </c>
      <c r="G52" s="52"/>
      <c r="H52" s="36">
        <f t="shared" si="3"/>
        <v>0</v>
      </c>
      <c r="I52" s="52"/>
      <c r="J52" s="36">
        <f t="shared" si="4"/>
        <v>0</v>
      </c>
      <c r="K52" s="52"/>
      <c r="L52" s="36">
        <f t="shared" si="5"/>
        <v>0</v>
      </c>
      <c r="M52" s="55"/>
      <c r="N52" s="36">
        <f t="shared" si="6"/>
        <v>0</v>
      </c>
      <c r="O52" s="52"/>
      <c r="P52" s="36">
        <f t="shared" si="7"/>
        <v>0</v>
      </c>
      <c r="Q52" s="52"/>
      <c r="R52" s="36">
        <f t="shared" si="8"/>
        <v>0</v>
      </c>
      <c r="S52" s="52"/>
      <c r="T52" s="36">
        <f t="shared" si="9"/>
        <v>0</v>
      </c>
      <c r="U52" s="52"/>
      <c r="V52" s="36">
        <f t="shared" si="10"/>
        <v>0</v>
      </c>
      <c r="W52" s="55"/>
      <c r="X52" s="36">
        <f t="shared" si="11"/>
        <v>0</v>
      </c>
      <c r="Y52" s="43">
        <f t="shared" si="0"/>
        <v>0</v>
      </c>
      <c r="Z52" s="36">
        <f t="shared" si="12"/>
        <v>0</v>
      </c>
      <c r="AA52" s="80">
        <f t="shared" si="1"/>
        <v>0</v>
      </c>
    </row>
    <row r="53" spans="1:27" ht="15">
      <c r="A53" s="39">
        <v>51</v>
      </c>
      <c r="B53" s="37" t="str">
        <f>завтрак!B53</f>
        <v>Печенье "Сласть"</v>
      </c>
      <c r="C53" s="38" t="str">
        <f>завтрак!C53</f>
        <v>кг</v>
      </c>
      <c r="D53" s="59">
        <f>завтрак!D53</f>
        <v>0</v>
      </c>
      <c r="E53" s="52"/>
      <c r="F53" s="36">
        <f t="shared" si="2"/>
        <v>0</v>
      </c>
      <c r="G53" s="52"/>
      <c r="H53" s="36">
        <f t="shared" si="3"/>
        <v>0</v>
      </c>
      <c r="I53" s="52"/>
      <c r="J53" s="36">
        <f t="shared" si="4"/>
        <v>0</v>
      </c>
      <c r="K53" s="52"/>
      <c r="L53" s="36">
        <f t="shared" si="5"/>
        <v>0</v>
      </c>
      <c r="M53" s="55"/>
      <c r="N53" s="36">
        <f t="shared" si="6"/>
        <v>0</v>
      </c>
      <c r="O53" s="52"/>
      <c r="P53" s="36">
        <f t="shared" si="7"/>
        <v>0</v>
      </c>
      <c r="Q53" s="52"/>
      <c r="R53" s="36">
        <f t="shared" si="8"/>
        <v>0</v>
      </c>
      <c r="S53" s="52"/>
      <c r="T53" s="36">
        <f t="shared" si="9"/>
        <v>0</v>
      </c>
      <c r="U53" s="52"/>
      <c r="V53" s="36">
        <f t="shared" si="10"/>
        <v>0</v>
      </c>
      <c r="W53" s="55"/>
      <c r="X53" s="36">
        <f t="shared" si="11"/>
        <v>0</v>
      </c>
      <c r="Y53" s="43">
        <f t="shared" si="0"/>
        <v>0</v>
      </c>
      <c r="Z53" s="36">
        <f t="shared" si="12"/>
        <v>0</v>
      </c>
      <c r="AA53" s="80">
        <f t="shared" si="1"/>
        <v>0</v>
      </c>
    </row>
    <row r="54" spans="1:27" ht="15">
      <c r="A54" s="39">
        <v>52</v>
      </c>
      <c r="B54" s="37" t="str">
        <f>завтрак!B54</f>
        <v>Печенье"Малиновое"</v>
      </c>
      <c r="C54" s="38" t="str">
        <f>завтрак!C54</f>
        <v>кг</v>
      </c>
      <c r="D54" s="59">
        <f>завтрак!D54</f>
        <v>170</v>
      </c>
      <c r="E54" s="52"/>
      <c r="F54" s="36">
        <f t="shared" si="2"/>
        <v>0</v>
      </c>
      <c r="G54" s="52"/>
      <c r="H54" s="36">
        <f t="shared" si="3"/>
        <v>0</v>
      </c>
      <c r="I54" s="52"/>
      <c r="J54" s="36">
        <f t="shared" si="4"/>
        <v>0</v>
      </c>
      <c r="K54" s="52"/>
      <c r="L54" s="36">
        <f t="shared" si="5"/>
        <v>0</v>
      </c>
      <c r="M54" s="55"/>
      <c r="N54" s="36">
        <f t="shared" si="6"/>
        <v>0</v>
      </c>
      <c r="O54" s="52"/>
      <c r="P54" s="36">
        <f t="shared" si="7"/>
        <v>0</v>
      </c>
      <c r="Q54" s="52"/>
      <c r="R54" s="36">
        <f t="shared" si="8"/>
        <v>0</v>
      </c>
      <c r="S54" s="52"/>
      <c r="T54" s="36">
        <f t="shared" si="9"/>
        <v>0</v>
      </c>
      <c r="U54" s="52"/>
      <c r="V54" s="36">
        <f t="shared" si="10"/>
        <v>0</v>
      </c>
      <c r="W54" s="55"/>
      <c r="X54" s="36">
        <f t="shared" si="11"/>
        <v>0</v>
      </c>
      <c r="Y54" s="43">
        <f t="shared" si="0"/>
        <v>0</v>
      </c>
      <c r="Z54" s="36">
        <f t="shared" si="12"/>
        <v>0</v>
      </c>
      <c r="AA54" s="80">
        <f t="shared" si="1"/>
        <v>0</v>
      </c>
    </row>
    <row r="55" spans="1:27" ht="15">
      <c r="A55" s="39">
        <v>53</v>
      </c>
      <c r="B55" s="37" t="str">
        <f>завтрак!B55</f>
        <v>Печенье "Персиковое"</v>
      </c>
      <c r="C55" s="38" t="str">
        <f>завтрак!C55</f>
        <v>кг</v>
      </c>
      <c r="D55" s="59">
        <f>завтрак!D55</f>
        <v>170</v>
      </c>
      <c r="E55" s="52"/>
      <c r="F55" s="36">
        <f t="shared" si="2"/>
        <v>0</v>
      </c>
      <c r="G55" s="52"/>
      <c r="H55" s="36">
        <f t="shared" si="3"/>
        <v>0</v>
      </c>
      <c r="I55" s="52"/>
      <c r="J55" s="36">
        <f t="shared" si="4"/>
        <v>0</v>
      </c>
      <c r="K55" s="52"/>
      <c r="L55" s="36">
        <f t="shared" si="5"/>
        <v>0</v>
      </c>
      <c r="M55" s="55"/>
      <c r="N55" s="36">
        <f t="shared" si="6"/>
        <v>0</v>
      </c>
      <c r="O55" s="52"/>
      <c r="P55" s="36">
        <f t="shared" si="7"/>
        <v>0</v>
      </c>
      <c r="Q55" s="52"/>
      <c r="R55" s="36">
        <f t="shared" si="8"/>
        <v>0</v>
      </c>
      <c r="S55" s="52"/>
      <c r="T55" s="36">
        <f t="shared" si="9"/>
        <v>0</v>
      </c>
      <c r="U55" s="52"/>
      <c r="V55" s="36">
        <f t="shared" si="10"/>
        <v>0</v>
      </c>
      <c r="W55" s="55"/>
      <c r="X55" s="36">
        <f t="shared" si="11"/>
        <v>0</v>
      </c>
      <c r="Y55" s="43">
        <f t="shared" si="0"/>
        <v>0</v>
      </c>
      <c r="Z55" s="36">
        <f t="shared" si="12"/>
        <v>0</v>
      </c>
      <c r="AA55" s="80">
        <f t="shared" si="1"/>
        <v>0</v>
      </c>
    </row>
    <row r="56" spans="1:27" ht="15">
      <c r="A56" s="39">
        <v>54</v>
      </c>
      <c r="B56" s="37" t="str">
        <f>завтрак!B56</f>
        <v>Пряник "Ягодка"</v>
      </c>
      <c r="C56" s="38" t="str">
        <f>завтрак!C56</f>
        <v>кг</v>
      </c>
      <c r="D56" s="59">
        <f>завтрак!D56</f>
        <v>155</v>
      </c>
      <c r="E56" s="52"/>
      <c r="F56" s="36">
        <f t="shared" si="2"/>
        <v>0</v>
      </c>
      <c r="G56" s="52"/>
      <c r="H56" s="36">
        <f t="shared" si="3"/>
        <v>0</v>
      </c>
      <c r="I56" s="52"/>
      <c r="J56" s="36">
        <f t="shared" si="4"/>
        <v>0</v>
      </c>
      <c r="K56" s="52"/>
      <c r="L56" s="36">
        <f t="shared" si="5"/>
        <v>0</v>
      </c>
      <c r="M56" s="55"/>
      <c r="N56" s="36">
        <f t="shared" si="6"/>
        <v>0</v>
      </c>
      <c r="O56" s="52"/>
      <c r="P56" s="36">
        <f t="shared" si="7"/>
        <v>0</v>
      </c>
      <c r="Q56" s="52"/>
      <c r="R56" s="36">
        <f t="shared" si="8"/>
        <v>0</v>
      </c>
      <c r="S56" s="52"/>
      <c r="T56" s="36">
        <f t="shared" si="9"/>
        <v>0</v>
      </c>
      <c r="U56" s="52"/>
      <c r="V56" s="36">
        <f t="shared" si="10"/>
        <v>0</v>
      </c>
      <c r="W56" s="55"/>
      <c r="X56" s="36">
        <f t="shared" si="11"/>
        <v>0</v>
      </c>
      <c r="Y56" s="43">
        <f t="shared" si="0"/>
        <v>0</v>
      </c>
      <c r="Z56" s="36">
        <f t="shared" si="12"/>
        <v>0</v>
      </c>
      <c r="AA56" s="80">
        <f t="shared" si="1"/>
        <v>0</v>
      </c>
    </row>
    <row r="57" spans="1:27" ht="15">
      <c r="A57" s="39">
        <v>55</v>
      </c>
      <c r="B57" s="37" t="str">
        <f>завтрак!B57</f>
        <v>Огурцы свежие</v>
      </c>
      <c r="C57" s="38" t="str">
        <f>завтрак!C57</f>
        <v>кг</v>
      </c>
      <c r="D57" s="59">
        <f>завтрак!D57</f>
        <v>0</v>
      </c>
      <c r="E57" s="52"/>
      <c r="F57" s="36">
        <f t="shared" si="2"/>
        <v>0</v>
      </c>
      <c r="G57" s="52"/>
      <c r="H57" s="36">
        <f t="shared" si="3"/>
        <v>0</v>
      </c>
      <c r="I57" s="52"/>
      <c r="J57" s="36">
        <f t="shared" si="4"/>
        <v>0</v>
      </c>
      <c r="K57" s="52"/>
      <c r="L57" s="36">
        <f t="shared" si="5"/>
        <v>0</v>
      </c>
      <c r="M57" s="55"/>
      <c r="N57" s="36">
        <f t="shared" si="6"/>
        <v>0</v>
      </c>
      <c r="O57" s="52"/>
      <c r="P57" s="36">
        <f t="shared" si="7"/>
        <v>0</v>
      </c>
      <c r="Q57" s="52"/>
      <c r="R57" s="36">
        <f t="shared" si="8"/>
        <v>0</v>
      </c>
      <c r="S57" s="52"/>
      <c r="T57" s="36">
        <f t="shared" si="9"/>
        <v>0</v>
      </c>
      <c r="U57" s="52"/>
      <c r="V57" s="36">
        <f t="shared" si="10"/>
        <v>0</v>
      </c>
      <c r="W57" s="55"/>
      <c r="X57" s="36">
        <f t="shared" si="11"/>
        <v>0</v>
      </c>
      <c r="Y57" s="43">
        <f t="shared" si="0"/>
        <v>0</v>
      </c>
      <c r="Z57" s="36">
        <f t="shared" si="12"/>
        <v>0</v>
      </c>
      <c r="AA57" s="80">
        <f t="shared" si="1"/>
        <v>0</v>
      </c>
    </row>
    <row r="58" spans="1:27" ht="15">
      <c r="A58" s="39">
        <v>56</v>
      </c>
      <c r="B58" s="37" t="str">
        <f>завтрак!B58</f>
        <v>Помидоры свежие</v>
      </c>
      <c r="C58" s="38" t="str">
        <f>завтрак!C58</f>
        <v>кг</v>
      </c>
      <c r="D58" s="59">
        <f>завтрак!D58</f>
        <v>0</v>
      </c>
      <c r="E58" s="52"/>
      <c r="F58" s="36">
        <f t="shared" si="2"/>
        <v>0</v>
      </c>
      <c r="G58" s="52"/>
      <c r="H58" s="36">
        <f t="shared" si="3"/>
        <v>0</v>
      </c>
      <c r="I58" s="52"/>
      <c r="J58" s="36">
        <f t="shared" si="4"/>
        <v>0</v>
      </c>
      <c r="K58" s="52"/>
      <c r="L58" s="36">
        <f t="shared" si="5"/>
        <v>0</v>
      </c>
      <c r="M58" s="55"/>
      <c r="N58" s="36">
        <f t="shared" si="6"/>
        <v>0</v>
      </c>
      <c r="O58" s="52"/>
      <c r="P58" s="36">
        <f t="shared" si="7"/>
        <v>0</v>
      </c>
      <c r="Q58" s="52"/>
      <c r="R58" s="36">
        <f t="shared" si="8"/>
        <v>0</v>
      </c>
      <c r="S58" s="52"/>
      <c r="T58" s="36">
        <f t="shared" si="9"/>
        <v>0</v>
      </c>
      <c r="U58" s="52"/>
      <c r="V58" s="36">
        <f t="shared" si="10"/>
        <v>0</v>
      </c>
      <c r="W58" s="55"/>
      <c r="X58" s="36">
        <f t="shared" si="11"/>
        <v>0</v>
      </c>
      <c r="Y58" s="43">
        <f t="shared" si="0"/>
        <v>0</v>
      </c>
      <c r="Z58" s="36">
        <f t="shared" si="12"/>
        <v>0</v>
      </c>
      <c r="AA58" s="80">
        <f t="shared" si="1"/>
        <v>0</v>
      </c>
    </row>
    <row r="59" spans="1:27" ht="15">
      <c r="A59" s="39">
        <v>57</v>
      </c>
      <c r="B59" s="37" t="str">
        <f>завтрак!B59</f>
        <v>Перец болгарский</v>
      </c>
      <c r="C59" s="38" t="str">
        <f>завтрак!C59</f>
        <v>кг</v>
      </c>
      <c r="D59" s="59">
        <f>завтрак!D59</f>
        <v>0</v>
      </c>
      <c r="E59" s="52"/>
      <c r="F59" s="36">
        <f t="shared" si="2"/>
        <v>0</v>
      </c>
      <c r="G59" s="52"/>
      <c r="H59" s="36">
        <f t="shared" si="3"/>
        <v>0</v>
      </c>
      <c r="I59" s="52"/>
      <c r="J59" s="36">
        <f t="shared" si="4"/>
        <v>0</v>
      </c>
      <c r="K59" s="52"/>
      <c r="L59" s="36">
        <f t="shared" si="5"/>
        <v>0</v>
      </c>
      <c r="M59" s="55"/>
      <c r="N59" s="36">
        <f t="shared" si="6"/>
        <v>0</v>
      </c>
      <c r="O59" s="52"/>
      <c r="P59" s="36">
        <f t="shared" si="7"/>
        <v>0</v>
      </c>
      <c r="Q59" s="52"/>
      <c r="R59" s="36">
        <f t="shared" si="8"/>
        <v>0</v>
      </c>
      <c r="S59" s="52"/>
      <c r="T59" s="36">
        <f t="shared" si="9"/>
        <v>0</v>
      </c>
      <c r="U59" s="52"/>
      <c r="V59" s="36">
        <f t="shared" si="10"/>
        <v>0</v>
      </c>
      <c r="W59" s="55"/>
      <c r="X59" s="36">
        <f>D59*W59/1000</f>
        <v>0</v>
      </c>
      <c r="Y59" s="43">
        <f t="shared" si="0"/>
        <v>0</v>
      </c>
      <c r="Z59" s="36">
        <f t="shared" si="12"/>
        <v>0</v>
      </c>
      <c r="AA59" s="80">
        <f t="shared" si="1"/>
        <v>0</v>
      </c>
    </row>
    <row r="60" spans="1:27" ht="15">
      <c r="A60" s="39">
        <v>58</v>
      </c>
      <c r="B60" s="37" t="str">
        <f>завтрак!B60</f>
        <v>Кабачки свежие</v>
      </c>
      <c r="C60" s="38" t="str">
        <f>завтрак!C60</f>
        <v>кг</v>
      </c>
      <c r="D60" s="59">
        <f>завтрак!D60</f>
        <v>0</v>
      </c>
      <c r="E60" s="52"/>
      <c r="F60" s="36">
        <f t="shared" si="2"/>
        <v>0</v>
      </c>
      <c r="G60" s="52"/>
      <c r="H60" s="36">
        <f t="shared" si="3"/>
        <v>0</v>
      </c>
      <c r="I60" s="52"/>
      <c r="J60" s="36">
        <f t="shared" si="4"/>
        <v>0</v>
      </c>
      <c r="K60" s="52"/>
      <c r="L60" s="36">
        <f t="shared" si="5"/>
        <v>0</v>
      </c>
      <c r="M60" s="55"/>
      <c r="N60" s="36">
        <f t="shared" si="6"/>
        <v>0</v>
      </c>
      <c r="O60" s="52"/>
      <c r="P60" s="36">
        <f t="shared" si="7"/>
        <v>0</v>
      </c>
      <c r="Q60" s="52"/>
      <c r="R60" s="36">
        <f t="shared" si="8"/>
        <v>0</v>
      </c>
      <c r="S60" s="52"/>
      <c r="T60" s="36">
        <f t="shared" si="9"/>
        <v>0</v>
      </c>
      <c r="U60" s="52"/>
      <c r="V60" s="36">
        <f t="shared" si="10"/>
        <v>0</v>
      </c>
      <c r="W60" s="55"/>
      <c r="X60" s="36">
        <f>D60*W60/1000</f>
        <v>0</v>
      </c>
      <c r="Y60" s="43">
        <f t="shared" si="0"/>
        <v>0</v>
      </c>
      <c r="Z60" s="36">
        <f t="shared" si="12"/>
        <v>0</v>
      </c>
      <c r="AA60" s="80">
        <f t="shared" si="1"/>
        <v>0</v>
      </c>
    </row>
    <row r="61" spans="1:27" ht="15.75">
      <c r="A61" s="40"/>
      <c r="B61" s="41" t="s">
        <v>53</v>
      </c>
      <c r="C61" s="38"/>
      <c r="D61" s="36"/>
      <c r="E61" s="52"/>
      <c r="F61" s="96">
        <f>SUM(F3:F60)</f>
        <v>14.9</v>
      </c>
      <c r="G61" s="52"/>
      <c r="H61" s="96">
        <f>SUM(H3:H60)</f>
        <v>14.9</v>
      </c>
      <c r="I61" s="52"/>
      <c r="J61" s="96">
        <f>SUM(J3:J60)</f>
        <v>14.9</v>
      </c>
      <c r="K61" s="52"/>
      <c r="L61" s="96">
        <f>SUM(L3:L60)</f>
        <v>14.9</v>
      </c>
      <c r="M61" s="55"/>
      <c r="N61" s="96">
        <f>SUM(N3:N60)</f>
        <v>14.9</v>
      </c>
      <c r="O61" s="52"/>
      <c r="P61" s="96">
        <f>SUM(P3:P60)</f>
        <v>14.9</v>
      </c>
      <c r="Q61" s="52"/>
      <c r="R61" s="96">
        <f>SUM(R3:R60)</f>
        <v>14.9</v>
      </c>
      <c r="S61" s="52"/>
      <c r="T61" s="96">
        <f>SUM(T3:T60)</f>
        <v>14.9</v>
      </c>
      <c r="U61" s="52"/>
      <c r="V61" s="96">
        <f>SUM(V3:V60)</f>
        <v>14.9</v>
      </c>
      <c r="W61" s="55"/>
      <c r="X61" s="96">
        <f>SUM(X3:X60)</f>
        <v>14.9</v>
      </c>
      <c r="Y61" s="43">
        <f t="shared" si="0"/>
        <v>0</v>
      </c>
      <c r="Z61" s="36">
        <f t="shared" si="12"/>
        <v>0</v>
      </c>
      <c r="AA61" s="80"/>
    </row>
    <row r="62" spans="1:27" ht="12.75">
      <c r="A62" s="36"/>
      <c r="B62" s="36"/>
      <c r="C62" s="36"/>
      <c r="D62" s="36"/>
      <c r="E62" s="52"/>
      <c r="F62" s="36"/>
      <c r="G62" s="52"/>
      <c r="H62" s="36"/>
      <c r="I62" s="52"/>
      <c r="J62" s="36"/>
      <c r="K62" s="52"/>
      <c r="L62" s="36"/>
      <c r="M62" s="55"/>
      <c r="N62" s="36"/>
      <c r="O62" s="52"/>
      <c r="P62" s="36"/>
      <c r="Q62" s="52"/>
      <c r="R62" s="36"/>
      <c r="S62" s="52"/>
      <c r="T62" s="36"/>
      <c r="U62" s="52"/>
      <c r="V62" s="36"/>
      <c r="W62" s="55"/>
      <c r="X62" s="36"/>
      <c r="Y62" s="43"/>
      <c r="Z62" s="36">
        <f>SUM(Z3:Z61)</f>
        <v>148.95</v>
      </c>
      <c r="AA62" s="8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T68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3.625" style="0" customWidth="1"/>
    <col min="2" max="2" width="29.25390625" style="0" customWidth="1"/>
    <col min="3" max="3" width="4.25390625" style="0" customWidth="1"/>
    <col min="4" max="4" width="5.875" style="0" customWidth="1"/>
    <col min="5" max="5" width="8.125" style="0" customWidth="1"/>
    <col min="6" max="6" width="6.75390625" style="0" customWidth="1"/>
    <col min="7" max="7" width="9.375" style="0" customWidth="1"/>
    <col min="8" max="8" width="7.875" style="0" customWidth="1"/>
    <col min="9" max="9" width="6.875" style="0" customWidth="1"/>
    <col min="10" max="10" width="8.25390625" style="0" customWidth="1"/>
    <col min="11" max="11" width="8.875" style="0" customWidth="1"/>
    <col min="12" max="12" width="7.125" style="0" customWidth="1"/>
    <col min="13" max="13" width="9.125" style="0" customWidth="1"/>
    <col min="14" max="14" width="8.125" style="0" customWidth="1"/>
    <col min="15" max="15" width="10.375" style="0" customWidth="1"/>
    <col min="16" max="16" width="9.00390625" style="0" customWidth="1"/>
    <col min="17" max="17" width="8.75390625" style="0" customWidth="1"/>
    <col min="18" max="18" width="11.125" style="0" customWidth="1"/>
    <col min="19" max="19" width="9.375" style="0" customWidth="1"/>
    <col min="20" max="20" width="10.125" style="0" customWidth="1"/>
  </cols>
  <sheetData>
    <row r="1" spans="1:18" ht="14.25">
      <c r="A1" s="250" t="s">
        <v>279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ht="14.25">
      <c r="A2" s="61"/>
      <c r="B2" s="61"/>
      <c r="C2" s="61"/>
      <c r="D2" s="61"/>
      <c r="E2" s="61"/>
      <c r="F2" s="61"/>
      <c r="G2" s="61"/>
      <c r="H2" s="8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0" ht="57">
      <c r="A3" s="62" t="s">
        <v>3</v>
      </c>
      <c r="B3" s="62" t="s">
        <v>54</v>
      </c>
      <c r="C3" s="62" t="s">
        <v>61</v>
      </c>
      <c r="D3" s="62" t="s">
        <v>56</v>
      </c>
      <c r="E3" s="62" t="s">
        <v>198</v>
      </c>
      <c r="F3" s="118" t="s">
        <v>63</v>
      </c>
      <c r="G3" s="118" t="s">
        <v>62</v>
      </c>
      <c r="H3" s="62" t="s">
        <v>199</v>
      </c>
      <c r="I3" s="118" t="s">
        <v>63</v>
      </c>
      <c r="J3" s="118" t="s">
        <v>200</v>
      </c>
      <c r="K3" s="62" t="s">
        <v>201</v>
      </c>
      <c r="L3" s="118" t="s">
        <v>63</v>
      </c>
      <c r="M3" s="118" t="s">
        <v>197</v>
      </c>
      <c r="N3" s="118" t="s">
        <v>64</v>
      </c>
      <c r="O3" s="62" t="s">
        <v>57</v>
      </c>
      <c r="P3" s="62" t="s">
        <v>70</v>
      </c>
      <c r="Q3" s="62" t="s">
        <v>65</v>
      </c>
      <c r="R3" s="62" t="s">
        <v>57</v>
      </c>
      <c r="S3" s="82" t="s">
        <v>65</v>
      </c>
      <c r="T3" s="83" t="s">
        <v>57</v>
      </c>
    </row>
    <row r="4" spans="1:20" ht="15">
      <c r="A4" s="63">
        <f>завтрак!A3</f>
        <v>1</v>
      </c>
      <c r="B4" s="64" t="str">
        <f>полдник!B3</f>
        <v>Яйцо (1 сорт)</v>
      </c>
      <c r="C4" s="65" t="str">
        <f>полдник!C3</f>
        <v>шт</v>
      </c>
      <c r="D4" s="92">
        <f>обед!D3</f>
        <v>6.4</v>
      </c>
      <c r="E4" s="71">
        <f>завтрак!AA3</f>
        <v>13.26</v>
      </c>
      <c r="F4" s="68">
        <v>68</v>
      </c>
      <c r="G4" s="68">
        <f>E4*F4</f>
        <v>901.68</v>
      </c>
      <c r="H4" s="119">
        <f>обед!AA3</f>
        <v>1.2</v>
      </c>
      <c r="I4" s="68">
        <v>13</v>
      </c>
      <c r="J4" s="68">
        <f>H4*I4</f>
        <v>15.6</v>
      </c>
      <c r="K4" s="69">
        <f>полдник!AA3</f>
        <v>11.94</v>
      </c>
      <c r="L4" s="68">
        <v>8</v>
      </c>
      <c r="M4" s="68">
        <f>K4*L4</f>
        <v>95.52</v>
      </c>
      <c r="N4" s="68">
        <f>G4+J4+M4</f>
        <v>1012.8</v>
      </c>
      <c r="O4" s="69">
        <f>D4*N4</f>
        <v>6481.92</v>
      </c>
      <c r="P4" s="69">
        <v>23</v>
      </c>
      <c r="Q4" s="70">
        <f aca="true" t="shared" si="0" ref="Q4:Q55">N4-P4</f>
        <v>989.8</v>
      </c>
      <c r="R4" s="69">
        <f aca="true" t="shared" si="1" ref="R4:R35">Q4*D4</f>
        <v>6334.72</v>
      </c>
      <c r="S4" s="130">
        <f>Q4</f>
        <v>990</v>
      </c>
      <c r="T4" s="84">
        <f>S4*D4</f>
        <v>6336</v>
      </c>
    </row>
    <row r="5" spans="1:20" ht="15">
      <c r="A5" s="63">
        <f>завтрак!A4</f>
        <v>2</v>
      </c>
      <c r="B5" s="64" t="str">
        <f>полдник!B4</f>
        <v>Мясо говядины (1категории)</v>
      </c>
      <c r="C5" s="65" t="str">
        <f>полдник!C4</f>
        <v>кг</v>
      </c>
      <c r="D5" s="120">
        <f>обед!D4</f>
        <v>297</v>
      </c>
      <c r="E5" s="71">
        <f>завтрак!AA4</f>
        <v>0</v>
      </c>
      <c r="F5" s="68">
        <v>68</v>
      </c>
      <c r="G5" s="68">
        <f>E5*F5/1000</f>
        <v>0</v>
      </c>
      <c r="H5" s="119">
        <f>обед!AA4</f>
        <v>2088</v>
      </c>
      <c r="I5" s="68">
        <v>13</v>
      </c>
      <c r="J5" s="68">
        <f>H5*I5/1000</f>
        <v>27.144</v>
      </c>
      <c r="K5" s="69">
        <f>полдник!AA4</f>
        <v>0</v>
      </c>
      <c r="L5" s="68">
        <v>8</v>
      </c>
      <c r="M5" s="70">
        <f>K5*L5/1000</f>
        <v>0</v>
      </c>
      <c r="N5" s="68">
        <f aca="true" t="shared" si="2" ref="N5:N61">G5+J5+M5</f>
        <v>27.144</v>
      </c>
      <c r="O5" s="69">
        <f aca="true" t="shared" si="3" ref="O5:O55">D5*N5</f>
        <v>8061.77</v>
      </c>
      <c r="P5" s="69"/>
      <c r="Q5" s="70">
        <f t="shared" si="0"/>
        <v>27.14</v>
      </c>
      <c r="R5" s="69">
        <f t="shared" si="1"/>
        <v>8060.58</v>
      </c>
      <c r="S5" s="130">
        <f aca="true" t="shared" si="4" ref="S5:S61">Q5</f>
        <v>27</v>
      </c>
      <c r="T5" s="84">
        <f aca="true" t="shared" si="5" ref="T5:T61">S5*D5</f>
        <v>8019</v>
      </c>
    </row>
    <row r="6" spans="1:20" ht="15">
      <c r="A6" s="63">
        <f>завтрак!A5</f>
        <v>3</v>
      </c>
      <c r="B6" s="64" t="str">
        <f>полдник!B5</f>
        <v>Мясо птицы (1 категории)</v>
      </c>
      <c r="C6" s="65" t="str">
        <f>полдник!C5</f>
        <v>кг</v>
      </c>
      <c r="D6" s="120">
        <f>обед!D5</f>
        <v>183</v>
      </c>
      <c r="E6" s="71">
        <f>завтрак!AA5</f>
        <v>0</v>
      </c>
      <c r="F6" s="68">
        <v>68</v>
      </c>
      <c r="G6" s="68">
        <f aca="true" t="shared" si="6" ref="G6:G55">E6*F6/1000</f>
        <v>0</v>
      </c>
      <c r="H6" s="119">
        <f>обед!AA5</f>
        <v>1866</v>
      </c>
      <c r="I6" s="68">
        <v>13</v>
      </c>
      <c r="J6" s="68">
        <f aca="true" t="shared" si="7" ref="J6:J55">H6*I6/1000</f>
        <v>24.258</v>
      </c>
      <c r="K6" s="69">
        <f>полдник!AA5</f>
        <v>0</v>
      </c>
      <c r="L6" s="68">
        <v>8</v>
      </c>
      <c r="M6" s="70">
        <f aca="true" t="shared" si="8" ref="M6:M61">K6*L6/1000</f>
        <v>0</v>
      </c>
      <c r="N6" s="68">
        <f t="shared" si="2"/>
        <v>24.258</v>
      </c>
      <c r="O6" s="69">
        <f t="shared" si="3"/>
        <v>4439.21</v>
      </c>
      <c r="P6" s="69"/>
      <c r="Q6" s="70">
        <f t="shared" si="0"/>
        <v>24.26</v>
      </c>
      <c r="R6" s="69">
        <f t="shared" si="1"/>
        <v>4439.58</v>
      </c>
      <c r="S6" s="130">
        <f t="shared" si="4"/>
        <v>24</v>
      </c>
      <c r="T6" s="84">
        <f t="shared" si="5"/>
        <v>4392</v>
      </c>
    </row>
    <row r="7" spans="1:20" ht="30">
      <c r="A7" s="63">
        <f>завтрак!A6</f>
        <v>4</v>
      </c>
      <c r="B7" s="64" t="str">
        <f>полдник!B6</f>
        <v>Сосиски говяжьи (высший сорт)</v>
      </c>
      <c r="C7" s="65" t="str">
        <f>полдник!C6</f>
        <v>кг</v>
      </c>
      <c r="D7" s="120">
        <f>обед!D6</f>
        <v>200</v>
      </c>
      <c r="E7" s="71">
        <f>завтрак!AA6</f>
        <v>162</v>
      </c>
      <c r="F7" s="68">
        <v>68</v>
      </c>
      <c r="G7" s="68">
        <f t="shared" si="6"/>
        <v>11.016</v>
      </c>
      <c r="H7" s="119">
        <f>обед!AA6</f>
        <v>0</v>
      </c>
      <c r="I7" s="68">
        <v>13</v>
      </c>
      <c r="J7" s="68">
        <f t="shared" si="7"/>
        <v>0</v>
      </c>
      <c r="K7" s="69">
        <f>полдник!AA6</f>
        <v>0</v>
      </c>
      <c r="L7" s="68">
        <v>8</v>
      </c>
      <c r="M7" s="70">
        <f t="shared" si="8"/>
        <v>0</v>
      </c>
      <c r="N7" s="68">
        <f t="shared" si="2"/>
        <v>11.016</v>
      </c>
      <c r="O7" s="69">
        <f t="shared" si="3"/>
        <v>2203.2</v>
      </c>
      <c r="P7" s="69">
        <v>0.9</v>
      </c>
      <c r="Q7" s="70">
        <f t="shared" si="0"/>
        <v>10.12</v>
      </c>
      <c r="R7" s="69">
        <f t="shared" si="1"/>
        <v>2024</v>
      </c>
      <c r="S7" s="130">
        <f t="shared" si="4"/>
        <v>10</v>
      </c>
      <c r="T7" s="84">
        <f t="shared" si="5"/>
        <v>2000</v>
      </c>
    </row>
    <row r="8" spans="1:20" ht="30">
      <c r="A8" s="63">
        <f>завтрак!A7</f>
        <v>5</v>
      </c>
      <c r="B8" s="64" t="str">
        <f>полдник!B7</f>
        <v>Колбасы вареные для детского питания в/с</v>
      </c>
      <c r="C8" s="65" t="str">
        <f>полдник!C7</f>
        <v>кг</v>
      </c>
      <c r="D8" s="120">
        <f>обед!D7</f>
        <v>193</v>
      </c>
      <c r="E8" s="71">
        <f>завтрак!AA7</f>
        <v>156</v>
      </c>
      <c r="F8" s="68">
        <v>68</v>
      </c>
      <c r="G8" s="68">
        <f t="shared" si="6"/>
        <v>10.608</v>
      </c>
      <c r="H8" s="119">
        <f>обед!AA7</f>
        <v>0</v>
      </c>
      <c r="I8" s="68">
        <v>13</v>
      </c>
      <c r="J8" s="68">
        <f t="shared" si="7"/>
        <v>0</v>
      </c>
      <c r="K8" s="69">
        <f>полдник!AA7</f>
        <v>0</v>
      </c>
      <c r="L8" s="68">
        <v>8</v>
      </c>
      <c r="M8" s="70">
        <f t="shared" si="8"/>
        <v>0</v>
      </c>
      <c r="N8" s="68">
        <f t="shared" si="2"/>
        <v>10.608</v>
      </c>
      <c r="O8" s="69">
        <f t="shared" si="3"/>
        <v>2047.34</v>
      </c>
      <c r="P8" s="69"/>
      <c r="Q8" s="70">
        <f t="shared" si="0"/>
        <v>10.61</v>
      </c>
      <c r="R8" s="69">
        <f t="shared" si="1"/>
        <v>2047.73</v>
      </c>
      <c r="S8" s="130">
        <f t="shared" si="4"/>
        <v>11</v>
      </c>
      <c r="T8" s="84">
        <f t="shared" si="5"/>
        <v>2123</v>
      </c>
    </row>
    <row r="9" spans="1:20" ht="30">
      <c r="A9" s="63">
        <f>завтрак!A8</f>
        <v>6</v>
      </c>
      <c r="B9" s="64" t="str">
        <f>полдник!B8</f>
        <v>Молоко пастеризованное (2,5%)</v>
      </c>
      <c r="C9" s="65" t="str">
        <f>полдник!C8</f>
        <v>л</v>
      </c>
      <c r="D9" s="120">
        <f>обед!D8</f>
        <v>47</v>
      </c>
      <c r="E9" s="71">
        <f>завтрак!AA8</f>
        <v>2802</v>
      </c>
      <c r="F9" s="68">
        <v>68</v>
      </c>
      <c r="G9" s="68">
        <f t="shared" si="6"/>
        <v>190.536</v>
      </c>
      <c r="H9" s="119">
        <f>обед!AA8</f>
        <v>360</v>
      </c>
      <c r="I9" s="68">
        <v>13</v>
      </c>
      <c r="J9" s="68">
        <f t="shared" si="7"/>
        <v>4.68</v>
      </c>
      <c r="K9" s="69">
        <f>полдник!AA8</f>
        <v>954</v>
      </c>
      <c r="L9" s="68">
        <v>8</v>
      </c>
      <c r="M9" s="70">
        <f t="shared" si="8"/>
        <v>7.63</v>
      </c>
      <c r="N9" s="68">
        <f t="shared" si="2"/>
        <v>202.846</v>
      </c>
      <c r="O9" s="69">
        <f t="shared" si="3"/>
        <v>9533.76</v>
      </c>
      <c r="P9" s="69"/>
      <c r="Q9" s="70">
        <f t="shared" si="0"/>
        <v>202.85</v>
      </c>
      <c r="R9" s="69">
        <f t="shared" si="1"/>
        <v>9533.95</v>
      </c>
      <c r="S9" s="130">
        <f t="shared" si="4"/>
        <v>203</v>
      </c>
      <c r="T9" s="84">
        <f t="shared" si="5"/>
        <v>9541</v>
      </c>
    </row>
    <row r="10" spans="1:20" ht="15">
      <c r="A10" s="63">
        <f>завтрак!A9</f>
        <v>7</v>
      </c>
      <c r="B10" s="64" t="str">
        <f>полдник!B9</f>
        <v>Масло сливочное (72,5%)</v>
      </c>
      <c r="C10" s="65" t="str">
        <f>полдник!C9</f>
        <v>кг</v>
      </c>
      <c r="D10" s="120">
        <f>обед!D9</f>
        <v>343</v>
      </c>
      <c r="E10" s="71">
        <f>завтрак!AA9</f>
        <v>480</v>
      </c>
      <c r="F10" s="68">
        <v>68</v>
      </c>
      <c r="G10" s="68">
        <f t="shared" si="6"/>
        <v>32.64</v>
      </c>
      <c r="H10" s="119">
        <f>обед!AA9</f>
        <v>282</v>
      </c>
      <c r="I10" s="68">
        <v>13</v>
      </c>
      <c r="J10" s="68">
        <f t="shared" si="7"/>
        <v>3.666</v>
      </c>
      <c r="K10" s="69">
        <f>полдник!AA9</f>
        <v>114</v>
      </c>
      <c r="L10" s="68">
        <v>8</v>
      </c>
      <c r="M10" s="70">
        <f t="shared" si="8"/>
        <v>0.91</v>
      </c>
      <c r="N10" s="68">
        <f t="shared" si="2"/>
        <v>37.216</v>
      </c>
      <c r="O10" s="69">
        <f t="shared" si="3"/>
        <v>12765.09</v>
      </c>
      <c r="P10" s="69"/>
      <c r="Q10" s="70">
        <f t="shared" si="0"/>
        <v>37.22</v>
      </c>
      <c r="R10" s="69">
        <f t="shared" si="1"/>
        <v>12766.46</v>
      </c>
      <c r="S10" s="130">
        <f t="shared" si="4"/>
        <v>37</v>
      </c>
      <c r="T10" s="84">
        <f t="shared" si="5"/>
        <v>12691</v>
      </c>
    </row>
    <row r="11" spans="1:20" ht="15">
      <c r="A11" s="63">
        <f>завтрак!A10</f>
        <v>8</v>
      </c>
      <c r="B11" s="64" t="str">
        <f>полдник!B10</f>
        <v>Сметана (15 %)</v>
      </c>
      <c r="C11" s="65" t="str">
        <f>полдник!C10</f>
        <v>кг</v>
      </c>
      <c r="D11" s="120">
        <f>обед!D10</f>
        <v>141</v>
      </c>
      <c r="E11" s="71">
        <f>завтрак!AA10</f>
        <v>78</v>
      </c>
      <c r="F11" s="68">
        <v>68</v>
      </c>
      <c r="G11" s="68">
        <f t="shared" si="6"/>
        <v>5.304</v>
      </c>
      <c r="H11" s="119">
        <f>обед!AA10</f>
        <v>444</v>
      </c>
      <c r="I11" s="68">
        <v>13</v>
      </c>
      <c r="J11" s="68">
        <f t="shared" si="7"/>
        <v>5.772</v>
      </c>
      <c r="K11" s="69">
        <f>полдник!AA10</f>
        <v>0</v>
      </c>
      <c r="L11" s="68">
        <v>8</v>
      </c>
      <c r="M11" s="70">
        <f t="shared" si="8"/>
        <v>0</v>
      </c>
      <c r="N11" s="68">
        <f t="shared" si="2"/>
        <v>11.076</v>
      </c>
      <c r="O11" s="69">
        <f t="shared" si="3"/>
        <v>1561.72</v>
      </c>
      <c r="P11" s="69"/>
      <c r="Q11" s="70">
        <f t="shared" si="0"/>
        <v>11.08</v>
      </c>
      <c r="R11" s="69">
        <f t="shared" si="1"/>
        <v>1562.28</v>
      </c>
      <c r="S11" s="130">
        <f t="shared" si="4"/>
        <v>11</v>
      </c>
      <c r="T11" s="84">
        <f t="shared" si="5"/>
        <v>1551</v>
      </c>
    </row>
    <row r="12" spans="1:20" ht="15">
      <c r="A12" s="63">
        <f>завтрак!A11</f>
        <v>9</v>
      </c>
      <c r="B12" s="64" t="str">
        <f>полдник!B11</f>
        <v>Творог (5%)</v>
      </c>
      <c r="C12" s="65" t="str">
        <f>полдник!C11</f>
        <v>кг</v>
      </c>
      <c r="D12" s="120">
        <f>обед!D11</f>
        <v>167</v>
      </c>
      <c r="E12" s="71">
        <f>завтрак!AA11</f>
        <v>138</v>
      </c>
      <c r="F12" s="68">
        <v>68</v>
      </c>
      <c r="G12" s="68">
        <f t="shared" si="6"/>
        <v>9.384</v>
      </c>
      <c r="H12" s="119">
        <f>обед!AA11</f>
        <v>0</v>
      </c>
      <c r="I12" s="68">
        <v>13</v>
      </c>
      <c r="J12" s="68">
        <f t="shared" si="7"/>
        <v>0</v>
      </c>
      <c r="K12" s="69">
        <f>полдник!AA11</f>
        <v>102</v>
      </c>
      <c r="L12" s="68">
        <v>8</v>
      </c>
      <c r="M12" s="70">
        <f t="shared" si="8"/>
        <v>0.82</v>
      </c>
      <c r="N12" s="68">
        <f t="shared" si="2"/>
        <v>10.204</v>
      </c>
      <c r="O12" s="69">
        <f t="shared" si="3"/>
        <v>1704.07</v>
      </c>
      <c r="P12" s="69"/>
      <c r="Q12" s="70">
        <f t="shared" si="0"/>
        <v>10.2</v>
      </c>
      <c r="R12" s="69">
        <f t="shared" si="1"/>
        <v>1703.4</v>
      </c>
      <c r="S12" s="130">
        <f t="shared" si="4"/>
        <v>10</v>
      </c>
      <c r="T12" s="84">
        <f t="shared" si="5"/>
        <v>1670</v>
      </c>
    </row>
    <row r="13" spans="1:20" ht="15">
      <c r="A13" s="63">
        <f>завтрак!A12</f>
        <v>10</v>
      </c>
      <c r="B13" s="64" t="str">
        <f>полдник!B12</f>
        <v>Сыр твердый (45%)</v>
      </c>
      <c r="C13" s="65" t="str">
        <f>полдник!C12</f>
        <v>кг</v>
      </c>
      <c r="D13" s="120">
        <f>обед!D12</f>
        <v>393</v>
      </c>
      <c r="E13" s="71">
        <f>завтрак!AA12</f>
        <v>216.6</v>
      </c>
      <c r="F13" s="68">
        <v>68</v>
      </c>
      <c r="G13" s="68">
        <f t="shared" si="6"/>
        <v>14.7288</v>
      </c>
      <c r="H13" s="119">
        <f>обед!AA12</f>
        <v>0</v>
      </c>
      <c r="I13" s="68">
        <v>13</v>
      </c>
      <c r="J13" s="68">
        <f t="shared" si="7"/>
        <v>0</v>
      </c>
      <c r="K13" s="69">
        <f>полдник!AA12</f>
        <v>0</v>
      </c>
      <c r="L13" s="68">
        <v>8</v>
      </c>
      <c r="M13" s="70">
        <f t="shared" si="8"/>
        <v>0</v>
      </c>
      <c r="N13" s="68">
        <f t="shared" si="2"/>
        <v>14.7288</v>
      </c>
      <c r="O13" s="69">
        <f t="shared" si="3"/>
        <v>5788.42</v>
      </c>
      <c r="P13" s="69"/>
      <c r="Q13" s="70">
        <f t="shared" si="0"/>
        <v>14.73</v>
      </c>
      <c r="R13" s="69">
        <f t="shared" si="1"/>
        <v>5788.89</v>
      </c>
      <c r="S13" s="130">
        <f t="shared" si="4"/>
        <v>15</v>
      </c>
      <c r="T13" s="84">
        <f t="shared" si="5"/>
        <v>5895</v>
      </c>
    </row>
    <row r="14" spans="1:20" ht="30">
      <c r="A14" s="63">
        <f>завтрак!A13</f>
        <v>11</v>
      </c>
      <c r="B14" s="64" t="str">
        <f>полдник!B13</f>
        <v>Молоко сгущенное цельное с сахаром(8,5%)</v>
      </c>
      <c r="C14" s="65" t="str">
        <f>полдник!C13</f>
        <v>кг</v>
      </c>
      <c r="D14" s="120">
        <f>обед!D13</f>
        <v>160</v>
      </c>
      <c r="E14" s="71">
        <f>завтрак!AA13</f>
        <v>150</v>
      </c>
      <c r="F14" s="68">
        <v>68</v>
      </c>
      <c r="G14" s="68">
        <f t="shared" si="6"/>
        <v>10.2</v>
      </c>
      <c r="H14" s="119">
        <f>обед!AA13</f>
        <v>0</v>
      </c>
      <c r="I14" s="68">
        <v>13</v>
      </c>
      <c r="J14" s="68">
        <f>H14*I14/1000</f>
        <v>0</v>
      </c>
      <c r="K14" s="69">
        <f>полдник!AA13</f>
        <v>0</v>
      </c>
      <c r="L14" s="68">
        <v>8</v>
      </c>
      <c r="M14" s="70">
        <f t="shared" si="8"/>
        <v>0</v>
      </c>
      <c r="N14" s="68">
        <f t="shared" si="2"/>
        <v>10.2</v>
      </c>
      <c r="O14" s="69">
        <f t="shared" si="3"/>
        <v>1632</v>
      </c>
      <c r="P14" s="69">
        <v>1</v>
      </c>
      <c r="Q14" s="70">
        <f t="shared" si="0"/>
        <v>9.2</v>
      </c>
      <c r="R14" s="69">
        <f t="shared" si="1"/>
        <v>1472</v>
      </c>
      <c r="S14" s="130">
        <f t="shared" si="4"/>
        <v>9</v>
      </c>
      <c r="T14" s="84">
        <f t="shared" si="5"/>
        <v>1440</v>
      </c>
    </row>
    <row r="15" spans="1:20" ht="15">
      <c r="A15" s="63">
        <f>завтрак!A14</f>
        <v>12</v>
      </c>
      <c r="B15" s="64" t="str">
        <f>полдник!B14</f>
        <v>Картофель( 1 сорт)</v>
      </c>
      <c r="C15" s="65" t="str">
        <f>полдник!C14</f>
        <v>кг</v>
      </c>
      <c r="D15" s="120">
        <f>обед!D14</f>
        <v>32</v>
      </c>
      <c r="E15" s="71">
        <f>завтрак!AA14</f>
        <v>720</v>
      </c>
      <c r="F15" s="68">
        <v>68</v>
      </c>
      <c r="G15" s="68">
        <f t="shared" si="6"/>
        <v>48.96</v>
      </c>
      <c r="H15" s="119">
        <f>обед!AA14</f>
        <v>9738</v>
      </c>
      <c r="I15" s="68">
        <v>13</v>
      </c>
      <c r="J15" s="68">
        <f t="shared" si="7"/>
        <v>126.594</v>
      </c>
      <c r="K15" s="69">
        <f>полдник!AA14</f>
        <v>780</v>
      </c>
      <c r="L15" s="68">
        <v>8</v>
      </c>
      <c r="M15" s="70">
        <f t="shared" si="8"/>
        <v>6.24</v>
      </c>
      <c r="N15" s="68">
        <f t="shared" si="2"/>
        <v>181.794</v>
      </c>
      <c r="O15" s="69">
        <f t="shared" si="3"/>
        <v>5817.41</v>
      </c>
      <c r="P15" s="69">
        <v>22</v>
      </c>
      <c r="Q15" s="70">
        <f t="shared" si="0"/>
        <v>159.79</v>
      </c>
      <c r="R15" s="69">
        <f t="shared" si="1"/>
        <v>5113.28</v>
      </c>
      <c r="S15" s="130">
        <f t="shared" si="4"/>
        <v>160</v>
      </c>
      <c r="T15" s="84">
        <f t="shared" si="5"/>
        <v>5120</v>
      </c>
    </row>
    <row r="16" spans="1:20" ht="30">
      <c r="A16" s="63">
        <f>завтрак!A15</f>
        <v>13</v>
      </c>
      <c r="B16" s="64" t="str">
        <f>полдник!B15</f>
        <v>Капуста белокачанная (1 сорт)</v>
      </c>
      <c r="C16" s="65" t="str">
        <f>полдник!C15</f>
        <v>кг</v>
      </c>
      <c r="D16" s="120">
        <f>обед!D15</f>
        <v>32</v>
      </c>
      <c r="E16" s="71">
        <f>завтрак!AA15</f>
        <v>300</v>
      </c>
      <c r="F16" s="68">
        <v>68</v>
      </c>
      <c r="G16" s="68">
        <f t="shared" si="6"/>
        <v>20.4</v>
      </c>
      <c r="H16" s="119">
        <f>обед!AA15</f>
        <v>606</v>
      </c>
      <c r="I16" s="68">
        <v>13</v>
      </c>
      <c r="J16" s="68">
        <f t="shared" si="7"/>
        <v>7.878</v>
      </c>
      <c r="K16" s="69">
        <f>полдник!AA15</f>
        <v>858</v>
      </c>
      <c r="L16" s="68">
        <v>8</v>
      </c>
      <c r="M16" s="70">
        <f t="shared" si="8"/>
        <v>6.86</v>
      </c>
      <c r="N16" s="68">
        <f t="shared" si="2"/>
        <v>35.138</v>
      </c>
      <c r="O16" s="69">
        <f t="shared" si="3"/>
        <v>1124.42</v>
      </c>
      <c r="P16" s="69">
        <v>8</v>
      </c>
      <c r="Q16" s="70">
        <f t="shared" si="0"/>
        <v>27.14</v>
      </c>
      <c r="R16" s="69">
        <f t="shared" si="1"/>
        <v>868.48</v>
      </c>
      <c r="S16" s="130">
        <f t="shared" si="4"/>
        <v>27</v>
      </c>
      <c r="T16" s="84">
        <f t="shared" si="5"/>
        <v>864</v>
      </c>
    </row>
    <row r="17" spans="1:20" ht="15">
      <c r="A17" s="63">
        <f>завтрак!A16</f>
        <v>14</v>
      </c>
      <c r="B17" s="64" t="str">
        <f>полдник!B16</f>
        <v>Лук репчатый (1 сорт)</v>
      </c>
      <c r="C17" s="65" t="str">
        <f>полдник!C16</f>
        <v>кг</v>
      </c>
      <c r="D17" s="120">
        <f>обед!D16</f>
        <v>33</v>
      </c>
      <c r="E17" s="71">
        <f>завтрак!AA16</f>
        <v>114</v>
      </c>
      <c r="F17" s="68">
        <v>68</v>
      </c>
      <c r="G17" s="68">
        <f t="shared" si="6"/>
        <v>7.752</v>
      </c>
      <c r="H17" s="119">
        <f>обед!AA16</f>
        <v>1302</v>
      </c>
      <c r="I17" s="68">
        <v>13</v>
      </c>
      <c r="J17" s="68">
        <f t="shared" si="7"/>
        <v>16.926</v>
      </c>
      <c r="K17" s="69">
        <f>полдник!AA16</f>
        <v>300</v>
      </c>
      <c r="L17" s="68">
        <v>8</v>
      </c>
      <c r="M17" s="70">
        <f t="shared" si="8"/>
        <v>2.4</v>
      </c>
      <c r="N17" s="68">
        <f t="shared" si="2"/>
        <v>27.078</v>
      </c>
      <c r="O17" s="69">
        <f t="shared" si="3"/>
        <v>893.57</v>
      </c>
      <c r="P17" s="69">
        <v>5</v>
      </c>
      <c r="Q17" s="70">
        <f t="shared" si="0"/>
        <v>22.08</v>
      </c>
      <c r="R17" s="69">
        <f t="shared" si="1"/>
        <v>728.64</v>
      </c>
      <c r="S17" s="130">
        <f t="shared" si="4"/>
        <v>22</v>
      </c>
      <c r="T17" s="84">
        <f t="shared" si="5"/>
        <v>726</v>
      </c>
    </row>
    <row r="18" spans="1:20" ht="15">
      <c r="A18" s="63">
        <f>завтрак!A17</f>
        <v>15</v>
      </c>
      <c r="B18" s="64" t="str">
        <f>полдник!B17</f>
        <v>Морковь (1 сорт)</v>
      </c>
      <c r="C18" s="65" t="str">
        <f>полдник!C17</f>
        <v>кг</v>
      </c>
      <c r="D18" s="120">
        <f>обед!D17</f>
        <v>42</v>
      </c>
      <c r="E18" s="71">
        <f>завтрак!AA17</f>
        <v>150</v>
      </c>
      <c r="F18" s="68">
        <v>68</v>
      </c>
      <c r="G18" s="68">
        <f t="shared" si="6"/>
        <v>10.2</v>
      </c>
      <c r="H18" s="119">
        <f>обед!AA17</f>
        <v>1278</v>
      </c>
      <c r="I18" s="68">
        <v>13</v>
      </c>
      <c r="J18" s="68">
        <f t="shared" si="7"/>
        <v>16.614</v>
      </c>
      <c r="K18" s="69">
        <f>полдник!AA17</f>
        <v>0</v>
      </c>
      <c r="L18" s="68">
        <v>8</v>
      </c>
      <c r="M18" s="70">
        <f t="shared" si="8"/>
        <v>0</v>
      </c>
      <c r="N18" s="68">
        <f t="shared" si="2"/>
        <v>26.814</v>
      </c>
      <c r="O18" s="69">
        <f t="shared" si="3"/>
        <v>1126.19</v>
      </c>
      <c r="P18" s="69">
        <v>4.5</v>
      </c>
      <c r="Q18" s="70">
        <f t="shared" si="0"/>
        <v>22.31</v>
      </c>
      <c r="R18" s="69">
        <f t="shared" si="1"/>
        <v>937.02</v>
      </c>
      <c r="S18" s="130">
        <f t="shared" si="4"/>
        <v>22</v>
      </c>
      <c r="T18" s="84">
        <f t="shared" si="5"/>
        <v>924</v>
      </c>
    </row>
    <row r="19" spans="1:20" ht="15">
      <c r="A19" s="63">
        <f>завтрак!A18</f>
        <v>16</v>
      </c>
      <c r="B19" s="64" t="str">
        <f>полдник!B18</f>
        <v>Свекла (1 сорт)</v>
      </c>
      <c r="C19" s="65" t="str">
        <f>полдник!C18</f>
        <v>кг</v>
      </c>
      <c r="D19" s="120">
        <f>обед!D18</f>
        <v>32</v>
      </c>
      <c r="E19" s="71">
        <f>завтрак!AA18</f>
        <v>0</v>
      </c>
      <c r="F19" s="68">
        <v>68</v>
      </c>
      <c r="G19" s="68">
        <f t="shared" si="6"/>
        <v>0</v>
      </c>
      <c r="H19" s="119">
        <f>обед!AA18</f>
        <v>1086</v>
      </c>
      <c r="I19" s="68">
        <v>13</v>
      </c>
      <c r="J19" s="68">
        <f t="shared" si="7"/>
        <v>14.118</v>
      </c>
      <c r="K19" s="69">
        <f>полдник!AA18</f>
        <v>0</v>
      </c>
      <c r="L19" s="68">
        <v>8</v>
      </c>
      <c r="M19" s="70">
        <f t="shared" si="8"/>
        <v>0</v>
      </c>
      <c r="N19" s="68">
        <f t="shared" si="2"/>
        <v>14.118</v>
      </c>
      <c r="O19" s="69">
        <f t="shared" si="3"/>
        <v>451.78</v>
      </c>
      <c r="P19" s="69">
        <v>3</v>
      </c>
      <c r="Q19" s="70">
        <f t="shared" si="0"/>
        <v>11.12</v>
      </c>
      <c r="R19" s="69">
        <f t="shared" si="1"/>
        <v>355.84</v>
      </c>
      <c r="S19" s="130">
        <f t="shared" si="4"/>
        <v>11</v>
      </c>
      <c r="T19" s="84">
        <f t="shared" si="5"/>
        <v>352</v>
      </c>
    </row>
    <row r="20" spans="1:20" ht="30">
      <c r="A20" s="63">
        <f>завтрак!A19</f>
        <v>17</v>
      </c>
      <c r="B20" s="64" t="str">
        <f>полдник!B19</f>
        <v>Огурцы консервированные без уксуса (1с)</v>
      </c>
      <c r="C20" s="65" t="str">
        <f>полдник!C19</f>
        <v>кг</v>
      </c>
      <c r="D20" s="120">
        <f>обед!D19</f>
        <v>40</v>
      </c>
      <c r="E20" s="71">
        <f>завтрак!AA19</f>
        <v>0</v>
      </c>
      <c r="F20" s="68">
        <v>68</v>
      </c>
      <c r="G20" s="68">
        <f t="shared" si="6"/>
        <v>0</v>
      </c>
      <c r="H20" s="119">
        <f>обед!AA19</f>
        <v>1074</v>
      </c>
      <c r="I20" s="68">
        <v>13</v>
      </c>
      <c r="J20" s="68">
        <f t="shared" si="7"/>
        <v>13.962</v>
      </c>
      <c r="K20" s="69">
        <f>полдник!AA19</f>
        <v>0</v>
      </c>
      <c r="L20" s="68">
        <v>8</v>
      </c>
      <c r="M20" s="70">
        <f t="shared" si="8"/>
        <v>0</v>
      </c>
      <c r="N20" s="68">
        <f t="shared" si="2"/>
        <v>13.962</v>
      </c>
      <c r="O20" s="69">
        <f t="shared" si="3"/>
        <v>558.48</v>
      </c>
      <c r="P20" s="69">
        <v>2</v>
      </c>
      <c r="Q20" s="70">
        <f t="shared" si="0"/>
        <v>11.96</v>
      </c>
      <c r="R20" s="69">
        <f t="shared" si="1"/>
        <v>478.4</v>
      </c>
      <c r="S20" s="130">
        <f t="shared" si="4"/>
        <v>12</v>
      </c>
      <c r="T20" s="84">
        <f t="shared" si="5"/>
        <v>480</v>
      </c>
    </row>
    <row r="21" spans="1:20" ht="30">
      <c r="A21" s="63">
        <f>завтрак!A20</f>
        <v>18</v>
      </c>
      <c r="B21" s="64" t="str">
        <f>полдник!B20</f>
        <v>Икра кабачковая для дет.питания</v>
      </c>
      <c r="C21" s="65" t="str">
        <f>полдник!C20</f>
        <v>кг</v>
      </c>
      <c r="D21" s="120">
        <f>обед!D20</f>
        <v>88</v>
      </c>
      <c r="E21" s="71">
        <f>завтрак!AA20</f>
        <v>180</v>
      </c>
      <c r="F21" s="68">
        <v>68</v>
      </c>
      <c r="G21" s="68">
        <f t="shared" si="6"/>
        <v>12.24</v>
      </c>
      <c r="H21" s="119">
        <f>обед!AA20</f>
        <v>0</v>
      </c>
      <c r="I21" s="68">
        <v>13</v>
      </c>
      <c r="J21" s="68">
        <f t="shared" si="7"/>
        <v>0</v>
      </c>
      <c r="K21" s="69">
        <f>полдник!AA20</f>
        <v>0</v>
      </c>
      <c r="L21" s="68">
        <v>8</v>
      </c>
      <c r="M21" s="70">
        <f t="shared" si="8"/>
        <v>0</v>
      </c>
      <c r="N21" s="68">
        <f t="shared" si="2"/>
        <v>12.24</v>
      </c>
      <c r="O21" s="69">
        <f t="shared" si="3"/>
        <v>1077.12</v>
      </c>
      <c r="P21" s="69"/>
      <c r="Q21" s="70">
        <f t="shared" si="0"/>
        <v>12.24</v>
      </c>
      <c r="R21" s="69">
        <f t="shared" si="1"/>
        <v>1077.12</v>
      </c>
      <c r="S21" s="130">
        <f t="shared" si="4"/>
        <v>12</v>
      </c>
      <c r="T21" s="84">
        <f t="shared" si="5"/>
        <v>1056</v>
      </c>
    </row>
    <row r="22" spans="1:20" ht="30">
      <c r="A22" s="63">
        <f>завтрак!A21</f>
        <v>19</v>
      </c>
      <c r="B22" s="64" t="str">
        <f>полдник!B21</f>
        <v>Горошек зеленый (сорт салатный)</v>
      </c>
      <c r="C22" s="65" t="str">
        <f>полдник!C21</f>
        <v>кг</v>
      </c>
      <c r="D22" s="120">
        <f>обед!D21</f>
        <v>90</v>
      </c>
      <c r="E22" s="71">
        <f>завтрак!AA21</f>
        <v>0</v>
      </c>
      <c r="F22" s="68">
        <v>68</v>
      </c>
      <c r="G22" s="68">
        <f t="shared" si="6"/>
        <v>0</v>
      </c>
      <c r="H22" s="119">
        <f>обед!AA21</f>
        <v>0</v>
      </c>
      <c r="I22" s="68">
        <v>13</v>
      </c>
      <c r="J22" s="68">
        <f t="shared" si="7"/>
        <v>0</v>
      </c>
      <c r="K22" s="69">
        <f>полдник!AA21</f>
        <v>0</v>
      </c>
      <c r="L22" s="68">
        <v>8</v>
      </c>
      <c r="M22" s="70">
        <f t="shared" si="8"/>
        <v>0</v>
      </c>
      <c r="N22" s="68">
        <f t="shared" si="2"/>
        <v>0</v>
      </c>
      <c r="O22" s="69">
        <f t="shared" si="3"/>
        <v>0</v>
      </c>
      <c r="P22" s="69"/>
      <c r="Q22" s="70">
        <f t="shared" si="0"/>
        <v>0</v>
      </c>
      <c r="R22" s="69">
        <f t="shared" si="1"/>
        <v>0</v>
      </c>
      <c r="S22" s="130">
        <f t="shared" si="4"/>
        <v>0</v>
      </c>
      <c r="T22" s="84">
        <f t="shared" si="5"/>
        <v>0</v>
      </c>
    </row>
    <row r="23" spans="1:20" ht="30">
      <c r="A23" s="63">
        <f>завтрак!A22</f>
        <v>20</v>
      </c>
      <c r="B23" s="64" t="str">
        <f>полдник!B22</f>
        <v>Томатная паста с содержанием с/в (25-30%)</v>
      </c>
      <c r="C23" s="65" t="str">
        <f>полдник!C22</f>
        <v>кг</v>
      </c>
      <c r="D23" s="120">
        <f>обед!D22</f>
        <v>80</v>
      </c>
      <c r="E23" s="71">
        <f>завтрак!AA22</f>
        <v>54</v>
      </c>
      <c r="F23" s="68">
        <v>68</v>
      </c>
      <c r="G23" s="68">
        <f t="shared" si="6"/>
        <v>3.672</v>
      </c>
      <c r="H23" s="119">
        <f>обед!AA22</f>
        <v>276</v>
      </c>
      <c r="I23" s="68">
        <v>13</v>
      </c>
      <c r="J23" s="68">
        <f t="shared" si="7"/>
        <v>3.588</v>
      </c>
      <c r="K23" s="69">
        <f>полдник!AA22</f>
        <v>0</v>
      </c>
      <c r="L23" s="68">
        <v>8</v>
      </c>
      <c r="M23" s="70">
        <f t="shared" si="8"/>
        <v>0</v>
      </c>
      <c r="N23" s="68">
        <f t="shared" si="2"/>
        <v>7.26</v>
      </c>
      <c r="O23" s="69">
        <f t="shared" si="3"/>
        <v>580.8</v>
      </c>
      <c r="P23" s="69"/>
      <c r="Q23" s="70">
        <f t="shared" si="0"/>
        <v>7.26</v>
      </c>
      <c r="R23" s="69">
        <f t="shared" si="1"/>
        <v>580.8</v>
      </c>
      <c r="S23" s="130">
        <f t="shared" si="4"/>
        <v>7</v>
      </c>
      <c r="T23" s="84">
        <f t="shared" si="5"/>
        <v>560</v>
      </c>
    </row>
    <row r="24" spans="1:20" ht="15">
      <c r="A24" s="63">
        <f>завтрак!A23</f>
        <v>21</v>
      </c>
      <c r="B24" s="64" t="str">
        <f>полдник!B23</f>
        <v>Яблоки свежие (1 сорт)</v>
      </c>
      <c r="C24" s="65" t="str">
        <f>полдник!C23</f>
        <v>кг</v>
      </c>
      <c r="D24" s="120">
        <f>обед!D23</f>
        <v>77</v>
      </c>
      <c r="E24" s="71">
        <f>завтрак!AA23</f>
        <v>0</v>
      </c>
      <c r="F24" s="68">
        <v>68</v>
      </c>
      <c r="G24" s="68">
        <f t="shared" si="6"/>
        <v>0</v>
      </c>
      <c r="H24" s="119">
        <f>обед!AA23</f>
        <v>0</v>
      </c>
      <c r="I24" s="68">
        <v>13</v>
      </c>
      <c r="J24" s="68">
        <f t="shared" si="7"/>
        <v>0</v>
      </c>
      <c r="K24" s="69">
        <f>полдник!AA23</f>
        <v>0</v>
      </c>
      <c r="L24" s="68">
        <v>8</v>
      </c>
      <c r="M24" s="70">
        <f t="shared" si="8"/>
        <v>0</v>
      </c>
      <c r="N24" s="68">
        <f t="shared" si="2"/>
        <v>0</v>
      </c>
      <c r="O24" s="69">
        <f t="shared" si="3"/>
        <v>0</v>
      </c>
      <c r="P24" s="69"/>
      <c r="Q24" s="70">
        <f t="shared" si="0"/>
        <v>0</v>
      </c>
      <c r="R24" s="69">
        <f t="shared" si="1"/>
        <v>0</v>
      </c>
      <c r="S24" s="130">
        <f t="shared" si="4"/>
        <v>0</v>
      </c>
      <c r="T24" s="84">
        <f t="shared" si="5"/>
        <v>0</v>
      </c>
    </row>
    <row r="25" spans="1:20" ht="15">
      <c r="A25" s="63">
        <f>завтрак!A24</f>
        <v>22</v>
      </c>
      <c r="B25" s="64" t="str">
        <f>полдник!B24</f>
        <v>Бананы свежие (1 сорт)</v>
      </c>
      <c r="C25" s="65" t="str">
        <f>полдник!C24</f>
        <v>кг</v>
      </c>
      <c r="D25" s="120">
        <f>обед!D24</f>
        <v>102</v>
      </c>
      <c r="E25" s="71">
        <f>завтрак!AA24</f>
        <v>0</v>
      </c>
      <c r="F25" s="68">
        <v>68</v>
      </c>
      <c r="G25" s="68">
        <f t="shared" si="6"/>
        <v>0</v>
      </c>
      <c r="H25" s="119">
        <f>обед!AA24</f>
        <v>0</v>
      </c>
      <c r="I25" s="68">
        <v>13</v>
      </c>
      <c r="J25" s="68">
        <f t="shared" si="7"/>
        <v>0</v>
      </c>
      <c r="K25" s="69">
        <f>полдник!AA24</f>
        <v>0</v>
      </c>
      <c r="L25" s="68">
        <v>8</v>
      </c>
      <c r="M25" s="70">
        <f t="shared" si="8"/>
        <v>0</v>
      </c>
      <c r="N25" s="68">
        <f t="shared" si="2"/>
        <v>0</v>
      </c>
      <c r="O25" s="69">
        <f t="shared" si="3"/>
        <v>0</v>
      </c>
      <c r="P25" s="69"/>
      <c r="Q25" s="70">
        <f t="shared" si="0"/>
        <v>0</v>
      </c>
      <c r="R25" s="69">
        <f t="shared" si="1"/>
        <v>0</v>
      </c>
      <c r="S25" s="130">
        <f t="shared" si="4"/>
        <v>0</v>
      </c>
      <c r="T25" s="84">
        <f t="shared" si="5"/>
        <v>0</v>
      </c>
    </row>
    <row r="26" spans="1:20" ht="15">
      <c r="A26" s="63">
        <f>завтрак!A25</f>
        <v>23</v>
      </c>
      <c r="B26" s="64" t="str">
        <f>полдник!B25</f>
        <v>Сухофрукты ассорти</v>
      </c>
      <c r="C26" s="65" t="str">
        <f>полдник!C25</f>
        <v>кг</v>
      </c>
      <c r="D26" s="120">
        <f>обед!D25</f>
        <v>96</v>
      </c>
      <c r="E26" s="71">
        <f>завтрак!AA25</f>
        <v>0</v>
      </c>
      <c r="F26" s="68">
        <v>68</v>
      </c>
      <c r="G26" s="68">
        <f t="shared" si="6"/>
        <v>0</v>
      </c>
      <c r="H26" s="119">
        <f>обед!AA25</f>
        <v>540</v>
      </c>
      <c r="I26" s="68">
        <v>13</v>
      </c>
      <c r="J26" s="68">
        <f t="shared" si="7"/>
        <v>7.02</v>
      </c>
      <c r="K26" s="69">
        <f>полдник!AA25</f>
        <v>0</v>
      </c>
      <c r="L26" s="68">
        <v>8</v>
      </c>
      <c r="M26" s="70">
        <f t="shared" si="8"/>
        <v>0</v>
      </c>
      <c r="N26" s="68">
        <f t="shared" si="2"/>
        <v>7.02</v>
      </c>
      <c r="O26" s="69">
        <f t="shared" si="3"/>
        <v>673.92</v>
      </c>
      <c r="P26" s="69">
        <v>2</v>
      </c>
      <c r="Q26" s="70">
        <f t="shared" si="0"/>
        <v>5.02</v>
      </c>
      <c r="R26" s="69">
        <f t="shared" si="1"/>
        <v>481.92</v>
      </c>
      <c r="S26" s="130">
        <f t="shared" si="4"/>
        <v>5</v>
      </c>
      <c r="T26" s="84">
        <f t="shared" si="5"/>
        <v>480</v>
      </c>
    </row>
    <row r="27" spans="1:20" ht="15">
      <c r="A27" s="63">
        <f>завтрак!A26</f>
        <v>24</v>
      </c>
      <c r="B27" s="64" t="str">
        <f>полдник!B26</f>
        <v>Изюм</v>
      </c>
      <c r="C27" s="65" t="str">
        <f>полдник!C26</f>
        <v>кг</v>
      </c>
      <c r="D27" s="120">
        <f>обед!D26</f>
        <v>197</v>
      </c>
      <c r="E27" s="71">
        <f>завтрак!AA26</f>
        <v>66</v>
      </c>
      <c r="F27" s="68">
        <v>68</v>
      </c>
      <c r="G27" s="68">
        <f t="shared" si="6"/>
        <v>4.488</v>
      </c>
      <c r="H27" s="119">
        <f>обед!AA26</f>
        <v>0</v>
      </c>
      <c r="I27" s="68">
        <v>13</v>
      </c>
      <c r="J27" s="68">
        <f t="shared" si="7"/>
        <v>0</v>
      </c>
      <c r="K27" s="69">
        <f>полдник!AA26</f>
        <v>0</v>
      </c>
      <c r="L27" s="68">
        <v>8</v>
      </c>
      <c r="M27" s="70">
        <f t="shared" si="8"/>
        <v>0</v>
      </c>
      <c r="N27" s="68">
        <f t="shared" si="2"/>
        <v>4.488</v>
      </c>
      <c r="O27" s="69">
        <f t="shared" si="3"/>
        <v>884.14</v>
      </c>
      <c r="P27" s="69">
        <v>0.5</v>
      </c>
      <c r="Q27" s="70">
        <f t="shared" si="0"/>
        <v>3.99</v>
      </c>
      <c r="R27" s="69">
        <f t="shared" si="1"/>
        <v>786.03</v>
      </c>
      <c r="S27" s="130">
        <f t="shared" si="4"/>
        <v>4</v>
      </c>
      <c r="T27" s="84">
        <f t="shared" si="5"/>
        <v>788</v>
      </c>
    </row>
    <row r="28" spans="1:20" ht="15">
      <c r="A28" s="63">
        <f>завтрак!A27</f>
        <v>25</v>
      </c>
      <c r="B28" s="64" t="str">
        <f>полдник!B27</f>
        <v>Повидло фруктовое (1 сорт)</v>
      </c>
      <c r="C28" s="65" t="str">
        <f>полдник!C27</f>
        <v>кг</v>
      </c>
      <c r="D28" s="120">
        <f>обед!D27</f>
        <v>80</v>
      </c>
      <c r="E28" s="71">
        <f>завтрак!AA27</f>
        <v>0</v>
      </c>
      <c r="F28" s="68">
        <v>68</v>
      </c>
      <c r="G28" s="68">
        <f t="shared" si="6"/>
        <v>0</v>
      </c>
      <c r="H28" s="119">
        <f>обед!AA27</f>
        <v>0</v>
      </c>
      <c r="I28" s="68">
        <v>13</v>
      </c>
      <c r="J28" s="68">
        <f t="shared" si="7"/>
        <v>0</v>
      </c>
      <c r="K28" s="69">
        <f>полдник!AA27</f>
        <v>240</v>
      </c>
      <c r="L28" s="68">
        <v>8</v>
      </c>
      <c r="M28" s="70">
        <f t="shared" si="8"/>
        <v>1.92</v>
      </c>
      <c r="N28" s="68">
        <f t="shared" si="2"/>
        <v>1.92</v>
      </c>
      <c r="O28" s="69">
        <f t="shared" si="3"/>
        <v>153.6</v>
      </c>
      <c r="P28" s="69">
        <v>1</v>
      </c>
      <c r="Q28" s="70">
        <f t="shared" si="0"/>
        <v>0.92</v>
      </c>
      <c r="R28" s="69">
        <f t="shared" si="1"/>
        <v>73.6</v>
      </c>
      <c r="S28" s="130">
        <f t="shared" si="4"/>
        <v>1</v>
      </c>
      <c r="T28" s="84">
        <f t="shared" si="5"/>
        <v>80</v>
      </c>
    </row>
    <row r="29" spans="1:20" ht="15">
      <c r="A29" s="63">
        <f>завтрак!A28</f>
        <v>26</v>
      </c>
      <c r="B29" s="64" t="str">
        <f>полдник!B28</f>
        <v>Сок фруктовый (1 литр)</v>
      </c>
      <c r="C29" s="65" t="str">
        <f>полдник!C28</f>
        <v>л</v>
      </c>
      <c r="D29" s="120">
        <f>обед!D28</f>
        <v>42</v>
      </c>
      <c r="E29" s="71">
        <f>завтрак!AA28</f>
        <v>0</v>
      </c>
      <c r="F29" s="68">
        <v>68</v>
      </c>
      <c r="G29" s="68">
        <f t="shared" si="6"/>
        <v>0</v>
      </c>
      <c r="H29" s="119">
        <f>обед!AA28</f>
        <v>1200</v>
      </c>
      <c r="I29" s="68">
        <v>13</v>
      </c>
      <c r="J29" s="68">
        <f t="shared" si="7"/>
        <v>15.6</v>
      </c>
      <c r="K29" s="69">
        <f>полдник!AA28</f>
        <v>11730</v>
      </c>
      <c r="L29" s="68">
        <v>8</v>
      </c>
      <c r="M29" s="70">
        <f t="shared" si="8"/>
        <v>93.84</v>
      </c>
      <c r="N29" s="68">
        <f t="shared" si="2"/>
        <v>109.44</v>
      </c>
      <c r="O29" s="69">
        <f t="shared" si="3"/>
        <v>4596.48</v>
      </c>
      <c r="P29" s="69">
        <v>11</v>
      </c>
      <c r="Q29" s="70">
        <f t="shared" si="0"/>
        <v>98.44</v>
      </c>
      <c r="R29" s="69">
        <f t="shared" si="1"/>
        <v>4134.48</v>
      </c>
      <c r="S29" s="130">
        <f t="shared" si="4"/>
        <v>98</v>
      </c>
      <c r="T29" s="84">
        <f t="shared" si="5"/>
        <v>4116</v>
      </c>
    </row>
    <row r="30" spans="1:20" ht="30">
      <c r="A30" s="63">
        <f>завтрак!A29</f>
        <v>27</v>
      </c>
      <c r="B30" s="64" t="str">
        <f>полдник!B29</f>
        <v>Масло растительное, рафинированное</v>
      </c>
      <c r="C30" s="65" t="str">
        <f>полдник!C29</f>
        <v>кг</v>
      </c>
      <c r="D30" s="120">
        <f>обед!D29</f>
        <v>90</v>
      </c>
      <c r="E30" s="71">
        <f>завтрак!AA29</f>
        <v>36</v>
      </c>
      <c r="F30" s="68">
        <v>68</v>
      </c>
      <c r="G30" s="68">
        <f t="shared" si="6"/>
        <v>2.448</v>
      </c>
      <c r="H30" s="119">
        <f>обед!AA29</f>
        <v>546</v>
      </c>
      <c r="I30" s="68">
        <v>13</v>
      </c>
      <c r="J30" s="68">
        <f t="shared" si="7"/>
        <v>7.098</v>
      </c>
      <c r="K30" s="69">
        <f>полдник!AA29</f>
        <v>276</v>
      </c>
      <c r="L30" s="68">
        <v>8</v>
      </c>
      <c r="M30" s="70">
        <f t="shared" si="8"/>
        <v>2.21</v>
      </c>
      <c r="N30" s="68">
        <f t="shared" si="2"/>
        <v>11.756</v>
      </c>
      <c r="O30" s="69">
        <f t="shared" si="3"/>
        <v>1058.04</v>
      </c>
      <c r="P30" s="69">
        <v>5</v>
      </c>
      <c r="Q30" s="70">
        <f t="shared" si="0"/>
        <v>6.76</v>
      </c>
      <c r="R30" s="69">
        <f t="shared" si="1"/>
        <v>608.4</v>
      </c>
      <c r="S30" s="130">
        <f t="shared" si="4"/>
        <v>7</v>
      </c>
      <c r="T30" s="84">
        <f t="shared" si="5"/>
        <v>630</v>
      </c>
    </row>
    <row r="31" spans="1:20" ht="15">
      <c r="A31" s="63">
        <f>завтрак!A30</f>
        <v>28</v>
      </c>
      <c r="B31" s="64" t="str">
        <f>полдник!B30</f>
        <v>Рыба с/м (1 сорт)</v>
      </c>
      <c r="C31" s="65" t="str">
        <f>полдник!C30</f>
        <v>кг</v>
      </c>
      <c r="D31" s="120">
        <f>обед!D30</f>
        <v>190</v>
      </c>
      <c r="E31" s="71">
        <f>завтрак!AA30</f>
        <v>0</v>
      </c>
      <c r="F31" s="68">
        <v>68</v>
      </c>
      <c r="G31" s="68">
        <f t="shared" si="6"/>
        <v>0</v>
      </c>
      <c r="H31" s="119">
        <f>обед!AA30</f>
        <v>1188</v>
      </c>
      <c r="I31" s="68">
        <v>13</v>
      </c>
      <c r="J31" s="68">
        <f t="shared" si="7"/>
        <v>15.444</v>
      </c>
      <c r="K31" s="69">
        <f>полдник!AA30</f>
        <v>0</v>
      </c>
      <c r="L31" s="68">
        <v>8</v>
      </c>
      <c r="M31" s="70">
        <f t="shared" si="8"/>
        <v>0</v>
      </c>
      <c r="N31" s="68">
        <f t="shared" si="2"/>
        <v>15.444</v>
      </c>
      <c r="O31" s="69">
        <f t="shared" si="3"/>
        <v>2934.36</v>
      </c>
      <c r="P31" s="69"/>
      <c r="Q31" s="70">
        <f t="shared" si="0"/>
        <v>15.44</v>
      </c>
      <c r="R31" s="69">
        <f t="shared" si="1"/>
        <v>2933.6</v>
      </c>
      <c r="S31" s="130">
        <f t="shared" si="4"/>
        <v>15</v>
      </c>
      <c r="T31" s="84">
        <f t="shared" si="5"/>
        <v>2850</v>
      </c>
    </row>
    <row r="32" spans="1:20" ht="15">
      <c r="A32" s="63">
        <f>завтрак!A31</f>
        <v>29</v>
      </c>
      <c r="B32" s="64" t="str">
        <f>полдник!B31</f>
        <v>Консервы рыбные (сайра)</v>
      </c>
      <c r="C32" s="65" t="str">
        <f>полдник!C31</f>
        <v>кг</v>
      </c>
      <c r="D32" s="120">
        <f>обед!D31</f>
        <v>236</v>
      </c>
      <c r="E32" s="71">
        <f>завтрак!AA31</f>
        <v>0</v>
      </c>
      <c r="F32" s="68">
        <v>68</v>
      </c>
      <c r="G32" s="68">
        <f t="shared" si="6"/>
        <v>0</v>
      </c>
      <c r="H32" s="119">
        <f>обед!AA31</f>
        <v>0</v>
      </c>
      <c r="I32" s="68">
        <v>13</v>
      </c>
      <c r="J32" s="68">
        <f t="shared" si="7"/>
        <v>0</v>
      </c>
      <c r="K32" s="69">
        <f>полдник!AA31</f>
        <v>0</v>
      </c>
      <c r="L32" s="68">
        <v>8</v>
      </c>
      <c r="M32" s="70">
        <f t="shared" si="8"/>
        <v>0</v>
      </c>
      <c r="N32" s="68">
        <f t="shared" si="2"/>
        <v>0</v>
      </c>
      <c r="O32" s="69">
        <f t="shared" si="3"/>
        <v>0</v>
      </c>
      <c r="P32" s="69"/>
      <c r="Q32" s="70">
        <f t="shared" si="0"/>
        <v>0</v>
      </c>
      <c r="R32" s="69">
        <f t="shared" si="1"/>
        <v>0</v>
      </c>
      <c r="S32" s="130">
        <f t="shared" si="4"/>
        <v>0</v>
      </c>
      <c r="T32" s="84">
        <f t="shared" si="5"/>
        <v>0</v>
      </c>
    </row>
    <row r="33" spans="1:20" ht="30">
      <c r="A33" s="63">
        <f>завтрак!A32</f>
        <v>30</v>
      </c>
      <c r="B33" s="64" t="str">
        <f>полдник!B32</f>
        <v>Мука пшеничная (высший сорт)</v>
      </c>
      <c r="C33" s="65" t="str">
        <f>полдник!C32</f>
        <v>кг</v>
      </c>
      <c r="D33" s="120">
        <f>обед!D32</f>
        <v>31</v>
      </c>
      <c r="E33" s="71">
        <f>завтрак!AA32</f>
        <v>288</v>
      </c>
      <c r="F33" s="68">
        <v>68</v>
      </c>
      <c r="G33" s="68">
        <f t="shared" si="6"/>
        <v>19.584</v>
      </c>
      <c r="H33" s="119">
        <f>обед!AA32</f>
        <v>156</v>
      </c>
      <c r="I33" s="68">
        <v>13</v>
      </c>
      <c r="J33" s="68">
        <f t="shared" si="7"/>
        <v>2.028</v>
      </c>
      <c r="K33" s="69">
        <f>полдник!AA32</f>
        <v>2988</v>
      </c>
      <c r="L33" s="68">
        <v>8</v>
      </c>
      <c r="M33" s="70">
        <f t="shared" si="8"/>
        <v>23.9</v>
      </c>
      <c r="N33" s="68">
        <f t="shared" si="2"/>
        <v>45.512</v>
      </c>
      <c r="O33" s="69">
        <f t="shared" si="3"/>
        <v>1410.87</v>
      </c>
      <c r="P33" s="69">
        <v>45.5</v>
      </c>
      <c r="Q33" s="70">
        <f t="shared" si="0"/>
        <v>0.01</v>
      </c>
      <c r="R33" s="69">
        <f t="shared" si="1"/>
        <v>0.31</v>
      </c>
      <c r="S33" s="130">
        <f t="shared" si="4"/>
        <v>0</v>
      </c>
      <c r="T33" s="84">
        <f t="shared" si="5"/>
        <v>0</v>
      </c>
    </row>
    <row r="34" spans="1:20" ht="15">
      <c r="A34" s="63">
        <f>завтрак!A33</f>
        <v>31</v>
      </c>
      <c r="B34" s="64" t="str">
        <f>полдник!B33</f>
        <v>Крупа гречневая</v>
      </c>
      <c r="C34" s="65" t="str">
        <f>полдник!C33</f>
        <v>кг</v>
      </c>
      <c r="D34" s="120">
        <f>обед!D33</f>
        <v>75</v>
      </c>
      <c r="E34" s="71">
        <f>завтрак!AA33</f>
        <v>312</v>
      </c>
      <c r="F34" s="68">
        <v>68</v>
      </c>
      <c r="G34" s="68">
        <f t="shared" si="6"/>
        <v>21.216</v>
      </c>
      <c r="H34" s="119">
        <f>обед!AA33</f>
        <v>366</v>
      </c>
      <c r="I34" s="68">
        <v>13</v>
      </c>
      <c r="J34" s="68">
        <f t="shared" si="7"/>
        <v>4.758</v>
      </c>
      <c r="K34" s="69">
        <f>полдник!AA33</f>
        <v>0</v>
      </c>
      <c r="L34" s="68">
        <v>8</v>
      </c>
      <c r="M34" s="70">
        <f t="shared" si="8"/>
        <v>0</v>
      </c>
      <c r="N34" s="68">
        <f t="shared" si="2"/>
        <v>25.974</v>
      </c>
      <c r="O34" s="69">
        <f t="shared" si="3"/>
        <v>1948.05</v>
      </c>
      <c r="P34" s="69">
        <v>5</v>
      </c>
      <c r="Q34" s="70">
        <f t="shared" si="0"/>
        <v>20.97</v>
      </c>
      <c r="R34" s="69">
        <f t="shared" si="1"/>
        <v>1572.75</v>
      </c>
      <c r="S34" s="130">
        <f t="shared" si="4"/>
        <v>21</v>
      </c>
      <c r="T34" s="84">
        <f t="shared" si="5"/>
        <v>1575</v>
      </c>
    </row>
    <row r="35" spans="1:20" ht="15">
      <c r="A35" s="63">
        <f>завтрак!A34</f>
        <v>32</v>
      </c>
      <c r="B35" s="64" t="str">
        <f>полдник!B34</f>
        <v>Крупа манная (1 сорт)</v>
      </c>
      <c r="C35" s="65" t="str">
        <f>полдник!C34</f>
        <v>кг</v>
      </c>
      <c r="D35" s="120">
        <f>обед!D34</f>
        <v>40</v>
      </c>
      <c r="E35" s="71">
        <f>завтрак!AA34</f>
        <v>150</v>
      </c>
      <c r="F35" s="68">
        <v>68</v>
      </c>
      <c r="G35" s="68">
        <f t="shared" si="6"/>
        <v>10.2</v>
      </c>
      <c r="H35" s="119">
        <f>обед!AA34</f>
        <v>0</v>
      </c>
      <c r="I35" s="68">
        <v>13</v>
      </c>
      <c r="J35" s="68">
        <f t="shared" si="7"/>
        <v>0</v>
      </c>
      <c r="K35" s="69">
        <f>полдник!AA34</f>
        <v>0</v>
      </c>
      <c r="L35" s="68">
        <v>8</v>
      </c>
      <c r="M35" s="70">
        <f t="shared" si="8"/>
        <v>0</v>
      </c>
      <c r="N35" s="68">
        <f t="shared" si="2"/>
        <v>10.2</v>
      </c>
      <c r="O35" s="69">
        <f t="shared" si="3"/>
        <v>408</v>
      </c>
      <c r="P35" s="69">
        <v>1</v>
      </c>
      <c r="Q35" s="70">
        <f t="shared" si="0"/>
        <v>9.2</v>
      </c>
      <c r="R35" s="69">
        <f t="shared" si="1"/>
        <v>368</v>
      </c>
      <c r="S35" s="130">
        <f t="shared" si="4"/>
        <v>9</v>
      </c>
      <c r="T35" s="84">
        <f t="shared" si="5"/>
        <v>360</v>
      </c>
    </row>
    <row r="36" spans="1:20" ht="15">
      <c r="A36" s="63">
        <f>завтрак!A35</f>
        <v>33</v>
      </c>
      <c r="B36" s="64" t="str">
        <f>полдник!B35</f>
        <v>Рис (1 сорт)</v>
      </c>
      <c r="C36" s="65" t="str">
        <f>полдник!C35</f>
        <v>кг</v>
      </c>
      <c r="D36" s="120">
        <f>обед!D35</f>
        <v>54</v>
      </c>
      <c r="E36" s="71">
        <f>завтрак!AA35</f>
        <v>306</v>
      </c>
      <c r="F36" s="68">
        <v>68</v>
      </c>
      <c r="G36" s="68">
        <f t="shared" si="6"/>
        <v>20.808</v>
      </c>
      <c r="H36" s="119">
        <f>обед!AA35</f>
        <v>660</v>
      </c>
      <c r="I36" s="68">
        <v>13</v>
      </c>
      <c r="J36" s="68">
        <f t="shared" si="7"/>
        <v>8.58</v>
      </c>
      <c r="K36" s="69">
        <f>полдник!AA35</f>
        <v>0</v>
      </c>
      <c r="L36" s="68">
        <v>8</v>
      </c>
      <c r="M36" s="70">
        <f t="shared" si="8"/>
        <v>0</v>
      </c>
      <c r="N36" s="68">
        <f t="shared" si="2"/>
        <v>29.388</v>
      </c>
      <c r="O36" s="69">
        <f t="shared" si="3"/>
        <v>1586.95</v>
      </c>
      <c r="P36" s="69">
        <v>5</v>
      </c>
      <c r="Q36" s="70">
        <f t="shared" si="0"/>
        <v>24.39</v>
      </c>
      <c r="R36" s="69">
        <f aca="true" t="shared" si="9" ref="R36:R55">Q36*D36</f>
        <v>1317.06</v>
      </c>
      <c r="S36" s="130">
        <f t="shared" si="4"/>
        <v>24</v>
      </c>
      <c r="T36" s="84">
        <f t="shared" si="5"/>
        <v>1296</v>
      </c>
    </row>
    <row r="37" spans="1:20" ht="15">
      <c r="A37" s="63">
        <f>завтрак!A36</f>
        <v>34</v>
      </c>
      <c r="B37" s="64" t="str">
        <f>полдник!B36</f>
        <v>Крупа пшеничная (1 сорт)</v>
      </c>
      <c r="C37" s="65" t="str">
        <f>полдник!C36</f>
        <v>кг</v>
      </c>
      <c r="D37" s="120">
        <f>обед!D36</f>
        <v>33</v>
      </c>
      <c r="E37" s="71">
        <f>завтрак!AA36</f>
        <v>0</v>
      </c>
      <c r="F37" s="68">
        <v>68</v>
      </c>
      <c r="G37" s="68">
        <f t="shared" si="6"/>
        <v>0</v>
      </c>
      <c r="H37" s="119">
        <f>обед!AA36</f>
        <v>0</v>
      </c>
      <c r="I37" s="68">
        <v>13</v>
      </c>
      <c r="J37" s="68">
        <f t="shared" si="7"/>
        <v>0</v>
      </c>
      <c r="K37" s="69">
        <f>полдник!AA36</f>
        <v>0</v>
      </c>
      <c r="L37" s="68">
        <v>8</v>
      </c>
      <c r="M37" s="70">
        <f t="shared" si="8"/>
        <v>0</v>
      </c>
      <c r="N37" s="68">
        <f t="shared" si="2"/>
        <v>0</v>
      </c>
      <c r="O37" s="69">
        <f t="shared" si="3"/>
        <v>0</v>
      </c>
      <c r="P37" s="69"/>
      <c r="Q37" s="70">
        <f t="shared" si="0"/>
        <v>0</v>
      </c>
      <c r="R37" s="69">
        <f t="shared" si="9"/>
        <v>0</v>
      </c>
      <c r="S37" s="130">
        <f t="shared" si="4"/>
        <v>0</v>
      </c>
      <c r="T37" s="84">
        <f t="shared" si="5"/>
        <v>0</v>
      </c>
    </row>
    <row r="38" spans="1:20" ht="15">
      <c r="A38" s="63">
        <f>завтрак!A37</f>
        <v>35</v>
      </c>
      <c r="B38" s="64" t="str">
        <f>полдник!B37</f>
        <v>Пшено (1 сорт)</v>
      </c>
      <c r="C38" s="65" t="str">
        <f>полдник!C37</f>
        <v>кг</v>
      </c>
      <c r="D38" s="120">
        <f>обед!D37</f>
        <v>52</v>
      </c>
      <c r="E38" s="71">
        <f>завтрак!AA37</f>
        <v>0</v>
      </c>
      <c r="F38" s="68">
        <v>68</v>
      </c>
      <c r="G38" s="68">
        <f t="shared" si="6"/>
        <v>0</v>
      </c>
      <c r="H38" s="119">
        <f>обед!AA37</f>
        <v>318</v>
      </c>
      <c r="I38" s="68">
        <v>13</v>
      </c>
      <c r="J38" s="68">
        <f t="shared" si="7"/>
        <v>4.134</v>
      </c>
      <c r="K38" s="69">
        <f>полдник!AA37</f>
        <v>0</v>
      </c>
      <c r="L38" s="68">
        <v>8</v>
      </c>
      <c r="M38" s="70">
        <f t="shared" si="8"/>
        <v>0</v>
      </c>
      <c r="N38" s="68">
        <f t="shared" si="2"/>
        <v>4.134</v>
      </c>
      <c r="O38" s="69">
        <f t="shared" si="3"/>
        <v>214.97</v>
      </c>
      <c r="P38" s="69">
        <v>2</v>
      </c>
      <c r="Q38" s="70">
        <f t="shared" si="0"/>
        <v>2.13</v>
      </c>
      <c r="R38" s="69">
        <f t="shared" si="9"/>
        <v>110.76</v>
      </c>
      <c r="S38" s="130">
        <f t="shared" si="4"/>
        <v>2</v>
      </c>
      <c r="T38" s="84">
        <f t="shared" si="5"/>
        <v>104</v>
      </c>
    </row>
    <row r="39" spans="1:20" ht="15">
      <c r="A39" s="63">
        <f>завтрак!A38</f>
        <v>36</v>
      </c>
      <c r="B39" s="64" t="str">
        <f>полдник!B38</f>
        <v>Горох шлифованный</v>
      </c>
      <c r="C39" s="65" t="str">
        <f>полдник!C38</f>
        <v>кг</v>
      </c>
      <c r="D39" s="120">
        <f>обед!D38</f>
        <v>35</v>
      </c>
      <c r="E39" s="71">
        <f>завтрак!AA38</f>
        <v>0</v>
      </c>
      <c r="F39" s="68">
        <v>68</v>
      </c>
      <c r="G39" s="68">
        <f t="shared" si="6"/>
        <v>0</v>
      </c>
      <c r="H39" s="119">
        <f>обед!AA38</f>
        <v>240</v>
      </c>
      <c r="I39" s="68">
        <v>13</v>
      </c>
      <c r="J39" s="68">
        <f t="shared" si="7"/>
        <v>3.12</v>
      </c>
      <c r="K39" s="69">
        <f>полдник!AA38</f>
        <v>0</v>
      </c>
      <c r="L39" s="68">
        <v>8</v>
      </c>
      <c r="M39" s="70">
        <f t="shared" si="8"/>
        <v>0</v>
      </c>
      <c r="N39" s="68">
        <f t="shared" si="2"/>
        <v>3.12</v>
      </c>
      <c r="O39" s="69">
        <f t="shared" si="3"/>
        <v>109.2</v>
      </c>
      <c r="P39" s="69">
        <v>1</v>
      </c>
      <c r="Q39" s="70">
        <f t="shared" si="0"/>
        <v>2.12</v>
      </c>
      <c r="R39" s="69">
        <f t="shared" si="9"/>
        <v>74.2</v>
      </c>
      <c r="S39" s="130">
        <f t="shared" si="4"/>
        <v>2</v>
      </c>
      <c r="T39" s="84">
        <f t="shared" si="5"/>
        <v>70</v>
      </c>
    </row>
    <row r="40" spans="1:20" ht="15">
      <c r="A40" s="63">
        <f>завтрак!A39</f>
        <v>37</v>
      </c>
      <c r="B40" s="64" t="str">
        <f>полдник!B39</f>
        <v>Крупа перловая</v>
      </c>
      <c r="C40" s="65" t="str">
        <f>полдник!C39</f>
        <v>кг</v>
      </c>
      <c r="D40" s="120">
        <f>обед!D39</f>
        <v>32</v>
      </c>
      <c r="E40" s="71">
        <f>завтрак!AA39</f>
        <v>0</v>
      </c>
      <c r="F40" s="68">
        <v>68</v>
      </c>
      <c r="G40" s="68">
        <f t="shared" si="6"/>
        <v>0</v>
      </c>
      <c r="H40" s="119">
        <f>обед!AA39</f>
        <v>60</v>
      </c>
      <c r="I40" s="68">
        <v>13</v>
      </c>
      <c r="J40" s="68">
        <f t="shared" si="7"/>
        <v>0.78</v>
      </c>
      <c r="K40" s="69">
        <f>полдник!AA39</f>
        <v>0</v>
      </c>
      <c r="L40" s="68">
        <v>8</v>
      </c>
      <c r="M40" s="70">
        <f t="shared" si="8"/>
        <v>0</v>
      </c>
      <c r="N40" s="68">
        <f t="shared" si="2"/>
        <v>0.78</v>
      </c>
      <c r="O40" s="69">
        <f t="shared" si="3"/>
        <v>24.96</v>
      </c>
      <c r="P40" s="69"/>
      <c r="Q40" s="70">
        <f t="shared" si="0"/>
        <v>0.78</v>
      </c>
      <c r="R40" s="69">
        <f t="shared" si="9"/>
        <v>24.96</v>
      </c>
      <c r="S40" s="130">
        <f t="shared" si="4"/>
        <v>1</v>
      </c>
      <c r="T40" s="84">
        <f t="shared" si="5"/>
        <v>32</v>
      </c>
    </row>
    <row r="41" spans="1:20" ht="15">
      <c r="A41" s="63">
        <f>завтрак!A40</f>
        <v>38</v>
      </c>
      <c r="B41" s="64" t="str">
        <f>полдник!B40</f>
        <v>Крупа ячневая</v>
      </c>
      <c r="C41" s="65" t="str">
        <f>полдник!C40</f>
        <v>кг</v>
      </c>
      <c r="D41" s="120">
        <f>обед!D40</f>
        <v>31</v>
      </c>
      <c r="E41" s="71">
        <f>завтрак!AA40</f>
        <v>0</v>
      </c>
      <c r="F41" s="68">
        <v>68</v>
      </c>
      <c r="G41" s="68">
        <f t="shared" si="6"/>
        <v>0</v>
      </c>
      <c r="H41" s="119">
        <f>обед!AA40</f>
        <v>0</v>
      </c>
      <c r="I41" s="68">
        <v>13</v>
      </c>
      <c r="J41" s="68">
        <f t="shared" si="7"/>
        <v>0</v>
      </c>
      <c r="K41" s="69">
        <f>полдник!AA40</f>
        <v>0</v>
      </c>
      <c r="L41" s="68">
        <v>8</v>
      </c>
      <c r="M41" s="70">
        <f t="shared" si="8"/>
        <v>0</v>
      </c>
      <c r="N41" s="68">
        <f t="shared" si="2"/>
        <v>0</v>
      </c>
      <c r="O41" s="69">
        <f t="shared" si="3"/>
        <v>0</v>
      </c>
      <c r="P41" s="69"/>
      <c r="Q41" s="70">
        <f t="shared" si="0"/>
        <v>0</v>
      </c>
      <c r="R41" s="69">
        <f t="shared" si="9"/>
        <v>0</v>
      </c>
      <c r="S41" s="130">
        <f t="shared" si="4"/>
        <v>0</v>
      </c>
      <c r="T41" s="84">
        <f t="shared" si="5"/>
        <v>0</v>
      </c>
    </row>
    <row r="42" spans="1:20" ht="15">
      <c r="A42" s="63">
        <f>завтрак!A41</f>
        <v>39</v>
      </c>
      <c r="B42" s="64" t="str">
        <f>полдник!B41</f>
        <v>Хлопья "Геркулес"</v>
      </c>
      <c r="C42" s="65" t="str">
        <f>полдник!C41</f>
        <v>кг</v>
      </c>
      <c r="D42" s="120">
        <f>обед!D41</f>
        <v>41</v>
      </c>
      <c r="E42" s="71">
        <f>завтрак!AA41</f>
        <v>0</v>
      </c>
      <c r="F42" s="68">
        <v>68</v>
      </c>
      <c r="G42" s="68">
        <f t="shared" si="6"/>
        <v>0</v>
      </c>
      <c r="H42" s="119">
        <f>обед!AA41</f>
        <v>0</v>
      </c>
      <c r="I42" s="68">
        <v>13</v>
      </c>
      <c r="J42" s="68">
        <f t="shared" si="7"/>
        <v>0</v>
      </c>
      <c r="K42" s="69">
        <f>полдник!AA41</f>
        <v>0</v>
      </c>
      <c r="L42" s="68">
        <v>8</v>
      </c>
      <c r="M42" s="70">
        <f t="shared" si="8"/>
        <v>0</v>
      </c>
      <c r="N42" s="68">
        <f t="shared" si="2"/>
        <v>0</v>
      </c>
      <c r="O42" s="69">
        <f t="shared" si="3"/>
        <v>0</v>
      </c>
      <c r="P42" s="69"/>
      <c r="Q42" s="70">
        <f t="shared" si="0"/>
        <v>0</v>
      </c>
      <c r="R42" s="69">
        <f t="shared" si="9"/>
        <v>0</v>
      </c>
      <c r="S42" s="130">
        <f t="shared" si="4"/>
        <v>0</v>
      </c>
      <c r="T42" s="84">
        <f t="shared" si="5"/>
        <v>0</v>
      </c>
    </row>
    <row r="43" spans="1:20" ht="15">
      <c r="A43" s="63">
        <f>завтрак!A42</f>
        <v>40</v>
      </c>
      <c r="B43" s="64" t="str">
        <f>полдник!B42</f>
        <v>Сахар - песок</v>
      </c>
      <c r="C43" s="65" t="str">
        <f>полдник!C42</f>
        <v>кг</v>
      </c>
      <c r="D43" s="120">
        <f>обед!D42</f>
        <v>47</v>
      </c>
      <c r="E43" s="71">
        <f>завтрак!AA42</f>
        <v>1011</v>
      </c>
      <c r="F43" s="68">
        <v>68</v>
      </c>
      <c r="G43" s="68">
        <f t="shared" si="6"/>
        <v>68.748</v>
      </c>
      <c r="H43" s="119">
        <f>обед!AA42</f>
        <v>786</v>
      </c>
      <c r="I43" s="68">
        <v>13</v>
      </c>
      <c r="J43" s="68">
        <f t="shared" si="7"/>
        <v>10.218</v>
      </c>
      <c r="K43" s="69">
        <f>полдник!AA42</f>
        <v>297.6</v>
      </c>
      <c r="L43" s="68">
        <v>8</v>
      </c>
      <c r="M43" s="70">
        <f t="shared" si="8"/>
        <v>2.38</v>
      </c>
      <c r="N43" s="68">
        <f t="shared" si="2"/>
        <v>81.346</v>
      </c>
      <c r="O43" s="69">
        <f t="shared" si="3"/>
        <v>3823.26</v>
      </c>
      <c r="P43" s="69">
        <v>12</v>
      </c>
      <c r="Q43" s="70">
        <f t="shared" si="0"/>
        <v>69.35</v>
      </c>
      <c r="R43" s="69">
        <f t="shared" si="9"/>
        <v>3259.45</v>
      </c>
      <c r="S43" s="130">
        <f t="shared" si="4"/>
        <v>69</v>
      </c>
      <c r="T43" s="84">
        <f t="shared" si="5"/>
        <v>3243</v>
      </c>
    </row>
    <row r="44" spans="1:20" ht="15">
      <c r="A44" s="63">
        <f>завтрак!A43</f>
        <v>41</v>
      </c>
      <c r="B44" s="64" t="str">
        <f>полдник!B43</f>
        <v>Макароны (высший сорт)</v>
      </c>
      <c r="C44" s="65" t="str">
        <f>полдник!C43</f>
        <v>кг</v>
      </c>
      <c r="D44" s="120">
        <f>обед!D43</f>
        <v>39</v>
      </c>
      <c r="E44" s="71">
        <f>завтрак!AA43</f>
        <v>642</v>
      </c>
      <c r="F44" s="68">
        <v>68</v>
      </c>
      <c r="G44" s="68">
        <f t="shared" si="6"/>
        <v>43.656</v>
      </c>
      <c r="H44" s="119">
        <f>обед!AA43</f>
        <v>318</v>
      </c>
      <c r="I44" s="68">
        <v>13</v>
      </c>
      <c r="J44" s="68">
        <f t="shared" si="7"/>
        <v>4.134</v>
      </c>
      <c r="K44" s="69">
        <f>полдник!AA43</f>
        <v>0</v>
      </c>
      <c r="L44" s="68">
        <v>8</v>
      </c>
      <c r="M44" s="70">
        <f t="shared" si="8"/>
        <v>0</v>
      </c>
      <c r="N44" s="68">
        <f t="shared" si="2"/>
        <v>47.79</v>
      </c>
      <c r="O44" s="69">
        <f t="shared" si="3"/>
        <v>1863.81</v>
      </c>
      <c r="P44" s="69">
        <v>0.5</v>
      </c>
      <c r="Q44" s="70">
        <f t="shared" si="0"/>
        <v>47.29</v>
      </c>
      <c r="R44" s="69">
        <f t="shared" si="9"/>
        <v>1844.31</v>
      </c>
      <c r="S44" s="130">
        <f t="shared" si="4"/>
        <v>47</v>
      </c>
      <c r="T44" s="84">
        <f t="shared" si="5"/>
        <v>1833</v>
      </c>
    </row>
    <row r="45" spans="1:20" ht="15">
      <c r="A45" s="63">
        <f>завтрак!A44</f>
        <v>42</v>
      </c>
      <c r="B45" s="64" t="str">
        <f>полдник!B44</f>
        <v>Вермишель (высший сорт)</v>
      </c>
      <c r="C45" s="65" t="str">
        <f>полдник!C44</f>
        <v>кг</v>
      </c>
      <c r="D45" s="120">
        <f>обед!D44</f>
        <v>37</v>
      </c>
      <c r="E45" s="71">
        <f>завтрак!AA44</f>
        <v>0</v>
      </c>
      <c r="F45" s="68">
        <v>68</v>
      </c>
      <c r="G45" s="68">
        <f t="shared" si="6"/>
        <v>0</v>
      </c>
      <c r="H45" s="119">
        <f>обед!AA44</f>
        <v>120</v>
      </c>
      <c r="I45" s="68">
        <v>13</v>
      </c>
      <c r="J45" s="68">
        <f t="shared" si="7"/>
        <v>1.56</v>
      </c>
      <c r="K45" s="69">
        <f>полдник!AA44</f>
        <v>0</v>
      </c>
      <c r="L45" s="68">
        <v>8</v>
      </c>
      <c r="M45" s="70">
        <f t="shared" si="8"/>
        <v>0</v>
      </c>
      <c r="N45" s="68">
        <f t="shared" si="2"/>
        <v>1.56</v>
      </c>
      <c r="O45" s="69">
        <f t="shared" si="3"/>
        <v>57.72</v>
      </c>
      <c r="P45" s="69"/>
      <c r="Q45" s="70">
        <f t="shared" si="0"/>
        <v>1.56</v>
      </c>
      <c r="R45" s="69">
        <f t="shared" si="9"/>
        <v>57.72</v>
      </c>
      <c r="S45" s="130">
        <f t="shared" si="4"/>
        <v>2</v>
      </c>
      <c r="T45" s="84">
        <f t="shared" si="5"/>
        <v>74</v>
      </c>
    </row>
    <row r="46" spans="1:20" ht="15">
      <c r="A46" s="63">
        <f>завтрак!A45</f>
        <v>43</v>
      </c>
      <c r="B46" s="64" t="str">
        <f>полдник!B45</f>
        <v>Дрожжи сухие</v>
      </c>
      <c r="C46" s="65" t="str">
        <f>полдник!C45</f>
        <v>кг</v>
      </c>
      <c r="D46" s="120">
        <f>обед!D45</f>
        <v>290</v>
      </c>
      <c r="E46" s="71">
        <f>завтрак!AA45</f>
        <v>4.2</v>
      </c>
      <c r="F46" s="68">
        <v>68</v>
      </c>
      <c r="G46" s="68">
        <f t="shared" si="6"/>
        <v>0.2856</v>
      </c>
      <c r="H46" s="119">
        <f>обед!AA45</f>
        <v>0</v>
      </c>
      <c r="I46" s="68">
        <v>13</v>
      </c>
      <c r="J46" s="68">
        <f t="shared" si="7"/>
        <v>0</v>
      </c>
      <c r="K46" s="69">
        <f>полдник!AA45</f>
        <v>35.4</v>
      </c>
      <c r="L46" s="68">
        <v>8</v>
      </c>
      <c r="M46" s="70">
        <f t="shared" si="8"/>
        <v>0.28</v>
      </c>
      <c r="N46" s="68">
        <f t="shared" si="2"/>
        <v>0.5656</v>
      </c>
      <c r="O46" s="69">
        <f t="shared" si="3"/>
        <v>164.02</v>
      </c>
      <c r="P46" s="69">
        <v>0.5</v>
      </c>
      <c r="Q46" s="70">
        <f t="shared" si="0"/>
        <v>0.07</v>
      </c>
      <c r="R46" s="69">
        <f t="shared" si="9"/>
        <v>20.3</v>
      </c>
      <c r="S46" s="130">
        <f t="shared" si="4"/>
        <v>0</v>
      </c>
      <c r="T46" s="84">
        <f t="shared" si="5"/>
        <v>0</v>
      </c>
    </row>
    <row r="47" spans="1:20" ht="15">
      <c r="A47" s="63">
        <f>завтрак!A46</f>
        <v>44</v>
      </c>
      <c r="B47" s="64" t="str">
        <f>полдник!B46</f>
        <v>Соль йодированная</v>
      </c>
      <c r="C47" s="65" t="str">
        <f>полдник!C46</f>
        <v>кг</v>
      </c>
      <c r="D47" s="120">
        <f>обед!D46</f>
        <v>15</v>
      </c>
      <c r="E47" s="71">
        <f>завтрак!AA46</f>
        <v>45</v>
      </c>
      <c r="F47" s="68">
        <v>68</v>
      </c>
      <c r="G47" s="68">
        <f t="shared" si="6"/>
        <v>3.06</v>
      </c>
      <c r="H47" s="119">
        <f>обед!AA46</f>
        <v>276</v>
      </c>
      <c r="I47" s="68">
        <v>13</v>
      </c>
      <c r="J47" s="68">
        <f t="shared" si="7"/>
        <v>3.588</v>
      </c>
      <c r="K47" s="69">
        <f>полдник!AA46</f>
        <v>24</v>
      </c>
      <c r="L47" s="68">
        <v>8</v>
      </c>
      <c r="M47" s="70">
        <f t="shared" si="8"/>
        <v>0.19</v>
      </c>
      <c r="N47" s="68">
        <f t="shared" si="2"/>
        <v>6.838</v>
      </c>
      <c r="O47" s="69">
        <f t="shared" si="3"/>
        <v>102.57</v>
      </c>
      <c r="P47" s="69">
        <v>1</v>
      </c>
      <c r="Q47" s="70">
        <f t="shared" si="0"/>
        <v>5.84</v>
      </c>
      <c r="R47" s="69">
        <f t="shared" si="9"/>
        <v>87.6</v>
      </c>
      <c r="S47" s="130">
        <f t="shared" si="4"/>
        <v>6</v>
      </c>
      <c r="T47" s="84">
        <f t="shared" si="5"/>
        <v>90</v>
      </c>
    </row>
    <row r="48" spans="1:20" ht="30">
      <c r="A48" s="63">
        <f>завтрак!A47</f>
        <v>45</v>
      </c>
      <c r="B48" s="64" t="str">
        <f>полдник!B47</f>
        <v>Кисель фруктовый (концентрат)</v>
      </c>
      <c r="C48" s="65" t="str">
        <f>полдник!C47</f>
        <v>кг</v>
      </c>
      <c r="D48" s="120">
        <f>обед!D47</f>
        <v>111</v>
      </c>
      <c r="E48" s="71">
        <f>завтрак!AA47</f>
        <v>0</v>
      </c>
      <c r="F48" s="68">
        <v>68</v>
      </c>
      <c r="G48" s="68">
        <f t="shared" si="6"/>
        <v>0</v>
      </c>
      <c r="H48" s="119">
        <f>обед!AA47</f>
        <v>108</v>
      </c>
      <c r="I48" s="68">
        <v>13</v>
      </c>
      <c r="J48" s="68">
        <f t="shared" si="7"/>
        <v>1.404</v>
      </c>
      <c r="K48" s="69">
        <f>полдник!AA47</f>
        <v>0</v>
      </c>
      <c r="L48" s="68">
        <v>8</v>
      </c>
      <c r="M48" s="70">
        <f t="shared" si="8"/>
        <v>0</v>
      </c>
      <c r="N48" s="68">
        <f t="shared" si="2"/>
        <v>1.404</v>
      </c>
      <c r="O48" s="69">
        <f t="shared" si="3"/>
        <v>155.84</v>
      </c>
      <c r="P48" s="69">
        <v>0.25</v>
      </c>
      <c r="Q48" s="70">
        <f t="shared" si="0"/>
        <v>1.15</v>
      </c>
      <c r="R48" s="69">
        <f t="shared" si="9"/>
        <v>127.65</v>
      </c>
      <c r="S48" s="132">
        <v>1.08</v>
      </c>
      <c r="T48" s="84">
        <f t="shared" si="5"/>
        <v>119.88</v>
      </c>
    </row>
    <row r="49" spans="1:20" ht="15">
      <c r="A49" s="63">
        <f>завтрак!A48</f>
        <v>46</v>
      </c>
      <c r="B49" s="64" t="str">
        <f>полдник!B48</f>
        <v>Кофейный напиток (ячменный)</v>
      </c>
      <c r="C49" s="65" t="str">
        <f>полдник!C48</f>
        <v>кг</v>
      </c>
      <c r="D49" s="120">
        <f>обед!D48</f>
        <v>436</v>
      </c>
      <c r="E49" s="71">
        <f>завтрак!AA48</f>
        <v>0</v>
      </c>
      <c r="F49" s="68">
        <v>68</v>
      </c>
      <c r="G49" s="68">
        <f t="shared" si="6"/>
        <v>0</v>
      </c>
      <c r="H49" s="119">
        <f>обед!AA48</f>
        <v>0</v>
      </c>
      <c r="I49" s="68">
        <v>13</v>
      </c>
      <c r="J49" s="68">
        <f t="shared" si="7"/>
        <v>0</v>
      </c>
      <c r="K49" s="69">
        <f>полдник!AA48</f>
        <v>0</v>
      </c>
      <c r="L49" s="68">
        <v>8</v>
      </c>
      <c r="M49" s="70">
        <f t="shared" si="8"/>
        <v>0</v>
      </c>
      <c r="N49" s="68">
        <f t="shared" si="2"/>
        <v>0</v>
      </c>
      <c r="O49" s="69">
        <f t="shared" si="3"/>
        <v>0</v>
      </c>
      <c r="P49" s="69"/>
      <c r="Q49" s="70">
        <f t="shared" si="0"/>
        <v>0</v>
      </c>
      <c r="R49" s="69">
        <f t="shared" si="9"/>
        <v>0</v>
      </c>
      <c r="S49" s="130">
        <f t="shared" si="4"/>
        <v>0</v>
      </c>
      <c r="T49" s="84">
        <f t="shared" si="5"/>
        <v>0</v>
      </c>
    </row>
    <row r="50" spans="1:20" ht="15">
      <c r="A50" s="63">
        <f>завтрак!A49</f>
        <v>47</v>
      </c>
      <c r="B50" s="64" t="str">
        <f>полдник!B49</f>
        <v>Какао порошок</v>
      </c>
      <c r="C50" s="65" t="str">
        <f>полдник!C49</f>
        <v>кг</v>
      </c>
      <c r="D50" s="120">
        <f>обед!D49</f>
        <v>371</v>
      </c>
      <c r="E50" s="71">
        <f>завтрак!AA49</f>
        <v>36</v>
      </c>
      <c r="F50" s="68">
        <v>68</v>
      </c>
      <c r="G50" s="68">
        <f t="shared" si="6"/>
        <v>2.448</v>
      </c>
      <c r="H50" s="119">
        <f>обед!AA49</f>
        <v>0</v>
      </c>
      <c r="I50" s="68">
        <v>13</v>
      </c>
      <c r="J50" s="68">
        <f t="shared" si="7"/>
        <v>0</v>
      </c>
      <c r="K50" s="69">
        <f>полдник!AA49</f>
        <v>0</v>
      </c>
      <c r="L50" s="68">
        <v>8</v>
      </c>
      <c r="M50" s="70">
        <f t="shared" si="8"/>
        <v>0</v>
      </c>
      <c r="N50" s="68">
        <f t="shared" si="2"/>
        <v>2.448</v>
      </c>
      <c r="O50" s="69">
        <f t="shared" si="3"/>
        <v>908.21</v>
      </c>
      <c r="P50" s="69">
        <v>1</v>
      </c>
      <c r="Q50" s="70">
        <f t="shared" si="0"/>
        <v>1.45</v>
      </c>
      <c r="R50" s="69">
        <f t="shared" si="9"/>
        <v>537.95</v>
      </c>
      <c r="S50" s="254">
        <f t="shared" si="4"/>
        <v>1.5</v>
      </c>
      <c r="T50" s="84">
        <f t="shared" si="5"/>
        <v>556.5</v>
      </c>
    </row>
    <row r="51" spans="1:20" ht="15">
      <c r="A51" s="63">
        <f>завтрак!A50</f>
        <v>48</v>
      </c>
      <c r="B51" s="64" t="str">
        <f>полдник!B50</f>
        <v>Чай черный (1 сорт)</v>
      </c>
      <c r="C51" s="65" t="str">
        <f>полдник!C50</f>
        <v>кг</v>
      </c>
      <c r="D51" s="120">
        <f>обед!D50</f>
        <v>330</v>
      </c>
      <c r="E51" s="71">
        <f>завтрак!AA50</f>
        <v>48</v>
      </c>
      <c r="F51" s="68">
        <v>68</v>
      </c>
      <c r="G51" s="68">
        <f t="shared" si="6"/>
        <v>3.264</v>
      </c>
      <c r="H51" s="119">
        <f>обед!AA50</f>
        <v>12</v>
      </c>
      <c r="I51" s="68">
        <v>13</v>
      </c>
      <c r="J51" s="68">
        <f t="shared" si="7"/>
        <v>0.156</v>
      </c>
      <c r="K51" s="69">
        <f>полдник!AA50</f>
        <v>0</v>
      </c>
      <c r="L51" s="68">
        <v>8</v>
      </c>
      <c r="M51" s="70">
        <f t="shared" si="8"/>
        <v>0</v>
      </c>
      <c r="N51" s="68">
        <f t="shared" si="2"/>
        <v>3.42</v>
      </c>
      <c r="O51" s="69">
        <f t="shared" si="3"/>
        <v>1128.6</v>
      </c>
      <c r="P51" s="69"/>
      <c r="Q51" s="70">
        <f t="shared" si="0"/>
        <v>3.42</v>
      </c>
      <c r="R51" s="69">
        <f t="shared" si="9"/>
        <v>1128.6</v>
      </c>
      <c r="S51" s="254">
        <f t="shared" si="4"/>
        <v>3.4</v>
      </c>
      <c r="T51" s="84">
        <f t="shared" si="5"/>
        <v>1122</v>
      </c>
    </row>
    <row r="52" spans="1:20" ht="15">
      <c r="A52" s="63">
        <f>завтрак!A51</f>
        <v>49</v>
      </c>
      <c r="B52" s="64" t="str">
        <f>полдник!B51</f>
        <v>Лавровый лист</v>
      </c>
      <c r="C52" s="65" t="str">
        <f>полдник!C51</f>
        <v>кг</v>
      </c>
      <c r="D52" s="120">
        <f>обед!D51</f>
        <v>373</v>
      </c>
      <c r="E52" s="71">
        <f>завтрак!AA51</f>
        <v>0</v>
      </c>
      <c r="F52" s="68">
        <v>68</v>
      </c>
      <c r="G52" s="68">
        <f t="shared" si="6"/>
        <v>0</v>
      </c>
      <c r="H52" s="119">
        <f>обед!AA51</f>
        <v>1.2</v>
      </c>
      <c r="I52" s="68">
        <v>13</v>
      </c>
      <c r="J52" s="68">
        <f t="shared" si="7"/>
        <v>0.0156</v>
      </c>
      <c r="K52" s="69">
        <f>полдник!AA51</f>
        <v>0</v>
      </c>
      <c r="L52" s="68">
        <v>8</v>
      </c>
      <c r="M52" s="70">
        <f t="shared" si="8"/>
        <v>0</v>
      </c>
      <c r="N52" s="68">
        <f t="shared" si="2"/>
        <v>0.0156</v>
      </c>
      <c r="O52" s="69">
        <f t="shared" si="3"/>
        <v>5.82</v>
      </c>
      <c r="P52" s="69"/>
      <c r="Q52" s="70">
        <f t="shared" si="0"/>
        <v>0.02</v>
      </c>
      <c r="R52" s="69">
        <f t="shared" si="9"/>
        <v>7.46</v>
      </c>
      <c r="S52" s="132">
        <f t="shared" si="4"/>
        <v>0.02</v>
      </c>
      <c r="T52" s="84">
        <f t="shared" si="5"/>
        <v>7.46</v>
      </c>
    </row>
    <row r="53" spans="1:20" ht="15">
      <c r="A53" s="63">
        <f>завтрак!A52</f>
        <v>50</v>
      </c>
      <c r="B53" s="64" t="str">
        <f>полдник!B52</f>
        <v>Хлеб "Городской"</v>
      </c>
      <c r="C53" s="65" t="str">
        <f>полдник!C52</f>
        <v>кг</v>
      </c>
      <c r="D53" s="120">
        <f>обед!D52</f>
        <v>51</v>
      </c>
      <c r="E53" s="71">
        <f>завтрак!AA52</f>
        <v>1350</v>
      </c>
      <c r="F53" s="68">
        <v>68</v>
      </c>
      <c r="G53" s="68">
        <f t="shared" si="6"/>
        <v>91.8</v>
      </c>
      <c r="H53" s="119">
        <f>обед!AA52</f>
        <v>3048</v>
      </c>
      <c r="I53" s="68">
        <v>13</v>
      </c>
      <c r="J53" s="68">
        <f t="shared" si="7"/>
        <v>39.624</v>
      </c>
      <c r="K53" s="69">
        <f>полдник!AA52</f>
        <v>0</v>
      </c>
      <c r="L53" s="68">
        <v>8</v>
      </c>
      <c r="M53" s="70">
        <f t="shared" si="8"/>
        <v>0</v>
      </c>
      <c r="N53" s="68">
        <f t="shared" si="2"/>
        <v>131.424</v>
      </c>
      <c r="O53" s="69">
        <f t="shared" si="3"/>
        <v>6702.62</v>
      </c>
      <c r="P53" s="69"/>
      <c r="Q53" s="70">
        <f t="shared" si="0"/>
        <v>131.42</v>
      </c>
      <c r="R53" s="69">
        <f t="shared" si="9"/>
        <v>6702.42</v>
      </c>
      <c r="S53" s="254">
        <v>130.9</v>
      </c>
      <c r="T53" s="84">
        <f t="shared" si="5"/>
        <v>6675.9</v>
      </c>
    </row>
    <row r="54" spans="1:20" ht="15">
      <c r="A54" s="63">
        <f>завтрак!A53</f>
        <v>51</v>
      </c>
      <c r="B54" s="64" t="str">
        <f>полдник!B53</f>
        <v>Печенье "Сласть"</v>
      </c>
      <c r="C54" s="65" t="str">
        <f>полдник!C53</f>
        <v>кг</v>
      </c>
      <c r="D54" s="120">
        <f>обед!D53</f>
        <v>0</v>
      </c>
      <c r="E54" s="71">
        <f>завтрак!AA53</f>
        <v>0</v>
      </c>
      <c r="F54" s="68">
        <v>68</v>
      </c>
      <c r="G54" s="68">
        <f t="shared" si="6"/>
        <v>0</v>
      </c>
      <c r="H54" s="119">
        <f>обед!AA53</f>
        <v>0</v>
      </c>
      <c r="I54" s="68">
        <v>13</v>
      </c>
      <c r="J54" s="68">
        <f t="shared" si="7"/>
        <v>0</v>
      </c>
      <c r="K54" s="69">
        <f>полдник!AA53</f>
        <v>0</v>
      </c>
      <c r="L54" s="68">
        <v>8</v>
      </c>
      <c r="M54" s="70">
        <f t="shared" si="8"/>
        <v>0</v>
      </c>
      <c r="N54" s="68">
        <f t="shared" si="2"/>
        <v>0</v>
      </c>
      <c r="O54" s="69">
        <f t="shared" si="3"/>
        <v>0</v>
      </c>
      <c r="P54" s="69"/>
      <c r="Q54" s="70">
        <f t="shared" si="0"/>
        <v>0</v>
      </c>
      <c r="R54" s="69">
        <f t="shared" si="9"/>
        <v>0</v>
      </c>
      <c r="S54" s="130">
        <f t="shared" si="4"/>
        <v>0</v>
      </c>
      <c r="T54" s="84">
        <f t="shared" si="5"/>
        <v>0</v>
      </c>
    </row>
    <row r="55" spans="1:20" ht="15">
      <c r="A55" s="63">
        <f>завтрак!A54</f>
        <v>52</v>
      </c>
      <c r="B55" s="64" t="str">
        <f>полдник!B54</f>
        <v>Печенье"Малиновое"</v>
      </c>
      <c r="C55" s="65" t="str">
        <f>полдник!C54</f>
        <v>кг</v>
      </c>
      <c r="D55" s="120">
        <f>обед!D54</f>
        <v>170</v>
      </c>
      <c r="E55" s="71">
        <f>завтрак!AA54</f>
        <v>0</v>
      </c>
      <c r="F55" s="68">
        <v>68</v>
      </c>
      <c r="G55" s="68">
        <f t="shared" si="6"/>
        <v>0</v>
      </c>
      <c r="H55" s="119">
        <f>обед!AA54</f>
        <v>0</v>
      </c>
      <c r="I55" s="68">
        <v>13</v>
      </c>
      <c r="J55" s="68">
        <f t="shared" si="7"/>
        <v>0</v>
      </c>
      <c r="K55" s="69">
        <f>полдник!AA54</f>
        <v>0</v>
      </c>
      <c r="L55" s="68">
        <v>8</v>
      </c>
      <c r="M55" s="70">
        <f t="shared" si="8"/>
        <v>0</v>
      </c>
      <c r="N55" s="68">
        <f t="shared" si="2"/>
        <v>0</v>
      </c>
      <c r="O55" s="69">
        <f t="shared" si="3"/>
        <v>0</v>
      </c>
      <c r="P55" s="69"/>
      <c r="Q55" s="70">
        <f t="shared" si="0"/>
        <v>0</v>
      </c>
      <c r="R55" s="69">
        <f t="shared" si="9"/>
        <v>0</v>
      </c>
      <c r="S55" s="130">
        <f t="shared" si="4"/>
        <v>0</v>
      </c>
      <c r="T55" s="84">
        <f t="shared" si="5"/>
        <v>0</v>
      </c>
    </row>
    <row r="56" spans="1:20" ht="15.75" customHeight="1">
      <c r="A56" s="63">
        <f>завтрак!A55</f>
        <v>53</v>
      </c>
      <c r="B56" s="64" t="str">
        <f>полдник!B55</f>
        <v>Печенье "Персиковое"</v>
      </c>
      <c r="C56" s="65" t="str">
        <f>полдник!C55</f>
        <v>кг</v>
      </c>
      <c r="D56" s="120">
        <f>обед!D55</f>
        <v>170</v>
      </c>
      <c r="E56" s="71">
        <f>завтрак!AA55</f>
        <v>0</v>
      </c>
      <c r="F56" s="68">
        <v>68</v>
      </c>
      <c r="G56" s="68">
        <f aca="true" t="shared" si="10" ref="G56:G61">E56*F56/1000</f>
        <v>0</v>
      </c>
      <c r="H56" s="119">
        <f>обед!AA55</f>
        <v>0</v>
      </c>
      <c r="I56" s="68">
        <v>13</v>
      </c>
      <c r="J56" s="68">
        <f aca="true" t="shared" si="11" ref="J56:J61">H56*I56/1000</f>
        <v>0</v>
      </c>
      <c r="K56" s="69">
        <f>полдник!AA55</f>
        <v>0</v>
      </c>
      <c r="L56" s="68">
        <v>8</v>
      </c>
      <c r="M56" s="70">
        <f t="shared" si="8"/>
        <v>0</v>
      </c>
      <c r="N56" s="68">
        <f t="shared" si="2"/>
        <v>0</v>
      </c>
      <c r="O56" s="69">
        <f aca="true" t="shared" si="12" ref="O56:O61">D56*N56</f>
        <v>0</v>
      </c>
      <c r="P56" s="69"/>
      <c r="Q56" s="70">
        <f aca="true" t="shared" si="13" ref="Q56:Q61">N56-P56</f>
        <v>0</v>
      </c>
      <c r="R56" s="69">
        <f aca="true" t="shared" si="14" ref="R56:R61">Q56*D56</f>
        <v>0</v>
      </c>
      <c r="S56" s="130">
        <f t="shared" si="4"/>
        <v>0</v>
      </c>
      <c r="T56" s="84">
        <f t="shared" si="5"/>
        <v>0</v>
      </c>
    </row>
    <row r="57" spans="1:20" ht="15">
      <c r="A57" s="63">
        <f>завтрак!A56</f>
        <v>54</v>
      </c>
      <c r="B57" s="64" t="str">
        <f>полдник!B56</f>
        <v>Пряник "Ягодка"</v>
      </c>
      <c r="C57" s="65" t="str">
        <f>полдник!C56</f>
        <v>кг</v>
      </c>
      <c r="D57" s="120">
        <f>обед!D56</f>
        <v>155</v>
      </c>
      <c r="E57" s="71">
        <f>завтрак!AA56</f>
        <v>0</v>
      </c>
      <c r="F57" s="68">
        <v>68</v>
      </c>
      <c r="G57" s="68">
        <f t="shared" si="10"/>
        <v>0</v>
      </c>
      <c r="H57" s="119">
        <f>обед!AA56</f>
        <v>0</v>
      </c>
      <c r="I57" s="68">
        <v>13</v>
      </c>
      <c r="J57" s="68">
        <f t="shared" si="11"/>
        <v>0</v>
      </c>
      <c r="K57" s="69">
        <f>полдник!AA56</f>
        <v>0</v>
      </c>
      <c r="L57" s="68">
        <v>8</v>
      </c>
      <c r="M57" s="70">
        <f t="shared" si="8"/>
        <v>0</v>
      </c>
      <c r="N57" s="68">
        <f t="shared" si="2"/>
        <v>0</v>
      </c>
      <c r="O57" s="69">
        <f t="shared" si="12"/>
        <v>0</v>
      </c>
      <c r="P57" s="69"/>
      <c r="Q57" s="70">
        <f t="shared" si="13"/>
        <v>0</v>
      </c>
      <c r="R57" s="69">
        <f t="shared" si="14"/>
        <v>0</v>
      </c>
      <c r="S57" s="130">
        <f t="shared" si="4"/>
        <v>0</v>
      </c>
      <c r="T57" s="84">
        <f t="shared" si="5"/>
        <v>0</v>
      </c>
    </row>
    <row r="58" spans="1:20" ht="15">
      <c r="A58" s="63">
        <f>завтрак!A57</f>
        <v>55</v>
      </c>
      <c r="B58" s="64" t="str">
        <f>полдник!B57</f>
        <v>Огурцы свежие</v>
      </c>
      <c r="C58" s="65" t="str">
        <f>полдник!C57</f>
        <v>кг</v>
      </c>
      <c r="D58" s="120">
        <f>обед!D57</f>
        <v>0</v>
      </c>
      <c r="E58" s="71">
        <f>завтрак!AA57</f>
        <v>0</v>
      </c>
      <c r="F58" s="68">
        <v>68</v>
      </c>
      <c r="G58" s="68">
        <f t="shared" si="10"/>
        <v>0</v>
      </c>
      <c r="H58" s="119">
        <f>обед!AA57</f>
        <v>0</v>
      </c>
      <c r="I58" s="68">
        <v>13</v>
      </c>
      <c r="J58" s="68">
        <f t="shared" si="11"/>
        <v>0</v>
      </c>
      <c r="K58" s="69">
        <f>полдник!AA57</f>
        <v>0</v>
      </c>
      <c r="L58" s="68">
        <v>8</v>
      </c>
      <c r="M58" s="70">
        <f t="shared" si="8"/>
        <v>0</v>
      </c>
      <c r="N58" s="68">
        <f t="shared" si="2"/>
        <v>0</v>
      </c>
      <c r="O58" s="69">
        <f t="shared" si="12"/>
        <v>0</v>
      </c>
      <c r="P58" s="69"/>
      <c r="Q58" s="70">
        <f t="shared" si="13"/>
        <v>0</v>
      </c>
      <c r="R58" s="69">
        <f t="shared" si="14"/>
        <v>0</v>
      </c>
      <c r="S58" s="130">
        <f t="shared" si="4"/>
        <v>0</v>
      </c>
      <c r="T58" s="84">
        <f t="shared" si="5"/>
        <v>0</v>
      </c>
    </row>
    <row r="59" spans="1:20" ht="15">
      <c r="A59" s="63">
        <f>завтрак!A58</f>
        <v>56</v>
      </c>
      <c r="B59" s="64" t="str">
        <f>полдник!B58</f>
        <v>Помидоры свежие</v>
      </c>
      <c r="C59" s="65" t="str">
        <f>полдник!C58</f>
        <v>кг</v>
      </c>
      <c r="D59" s="120">
        <f>обед!D58</f>
        <v>0</v>
      </c>
      <c r="E59" s="71">
        <f>завтрак!AA58</f>
        <v>0</v>
      </c>
      <c r="F59" s="68">
        <v>68</v>
      </c>
      <c r="G59" s="68">
        <f t="shared" si="10"/>
        <v>0</v>
      </c>
      <c r="H59" s="119">
        <f>обед!AA58</f>
        <v>0</v>
      </c>
      <c r="I59" s="68">
        <v>13</v>
      </c>
      <c r="J59" s="68">
        <f t="shared" si="11"/>
        <v>0</v>
      </c>
      <c r="K59" s="69">
        <f>полдник!AA58</f>
        <v>0</v>
      </c>
      <c r="L59" s="68">
        <v>8</v>
      </c>
      <c r="M59" s="70">
        <f t="shared" si="8"/>
        <v>0</v>
      </c>
      <c r="N59" s="68">
        <f t="shared" si="2"/>
        <v>0</v>
      </c>
      <c r="O59" s="69">
        <f t="shared" si="12"/>
        <v>0</v>
      </c>
      <c r="P59" s="69"/>
      <c r="Q59" s="70">
        <f t="shared" si="13"/>
        <v>0</v>
      </c>
      <c r="R59" s="69">
        <f t="shared" si="14"/>
        <v>0</v>
      </c>
      <c r="S59" s="130">
        <f t="shared" si="4"/>
        <v>0</v>
      </c>
      <c r="T59" s="84">
        <f t="shared" si="5"/>
        <v>0</v>
      </c>
    </row>
    <row r="60" spans="1:20" ht="15">
      <c r="A60" s="63">
        <f>завтрак!A59</f>
        <v>57</v>
      </c>
      <c r="B60" s="64" t="str">
        <f>полдник!B59</f>
        <v>Перец болгарский</v>
      </c>
      <c r="C60" s="65" t="str">
        <f>полдник!C59</f>
        <v>кг</v>
      </c>
      <c r="D60" s="120">
        <f>обед!D59</f>
        <v>0</v>
      </c>
      <c r="E60" s="71">
        <f>завтрак!AA59</f>
        <v>0</v>
      </c>
      <c r="F60" s="68">
        <v>68</v>
      </c>
      <c r="G60" s="68">
        <f t="shared" si="10"/>
        <v>0</v>
      </c>
      <c r="H60" s="119">
        <f>обед!AA59</f>
        <v>0</v>
      </c>
      <c r="I60" s="68">
        <v>13</v>
      </c>
      <c r="J60" s="68">
        <f t="shared" si="11"/>
        <v>0</v>
      </c>
      <c r="K60" s="69">
        <f>полдник!AA59</f>
        <v>0</v>
      </c>
      <c r="L60" s="68">
        <v>8</v>
      </c>
      <c r="M60" s="70">
        <f t="shared" si="8"/>
        <v>0</v>
      </c>
      <c r="N60" s="68">
        <f t="shared" si="2"/>
        <v>0</v>
      </c>
      <c r="O60" s="69">
        <f t="shared" si="12"/>
        <v>0</v>
      </c>
      <c r="P60" s="69"/>
      <c r="Q60" s="70">
        <f t="shared" si="13"/>
        <v>0</v>
      </c>
      <c r="R60" s="69">
        <f t="shared" si="14"/>
        <v>0</v>
      </c>
      <c r="S60" s="130">
        <f t="shared" si="4"/>
        <v>0</v>
      </c>
      <c r="T60" s="84">
        <f t="shared" si="5"/>
        <v>0</v>
      </c>
    </row>
    <row r="61" spans="1:20" ht="15">
      <c r="A61" s="63">
        <f>завтрак!A60</f>
        <v>58</v>
      </c>
      <c r="B61" s="64" t="str">
        <f>полдник!B60</f>
        <v>Кабачки свежие</v>
      </c>
      <c r="C61" s="65" t="str">
        <f>полдник!C60</f>
        <v>кг</v>
      </c>
      <c r="D61" s="120">
        <f>обед!D60</f>
        <v>0</v>
      </c>
      <c r="E61" s="71">
        <f>завтрак!AA60</f>
        <v>0</v>
      </c>
      <c r="F61" s="68">
        <v>68</v>
      </c>
      <c r="G61" s="68">
        <f t="shared" si="10"/>
        <v>0</v>
      </c>
      <c r="H61" s="119">
        <f>обед!AA60</f>
        <v>0</v>
      </c>
      <c r="I61" s="68">
        <v>13</v>
      </c>
      <c r="J61" s="68">
        <f t="shared" si="11"/>
        <v>0</v>
      </c>
      <c r="K61" s="69">
        <f>полдник!AA60</f>
        <v>0</v>
      </c>
      <c r="L61" s="68">
        <v>8</v>
      </c>
      <c r="M61" s="70">
        <f t="shared" si="8"/>
        <v>0</v>
      </c>
      <c r="N61" s="68">
        <f t="shared" si="2"/>
        <v>0</v>
      </c>
      <c r="O61" s="69">
        <f t="shared" si="12"/>
        <v>0</v>
      </c>
      <c r="P61" s="69"/>
      <c r="Q61" s="70">
        <f t="shared" si="13"/>
        <v>0</v>
      </c>
      <c r="R61" s="69">
        <f t="shared" si="14"/>
        <v>0</v>
      </c>
      <c r="S61" s="130">
        <f t="shared" si="4"/>
        <v>0</v>
      </c>
      <c r="T61" s="84">
        <f t="shared" si="5"/>
        <v>0</v>
      </c>
    </row>
    <row r="62" spans="1:20" ht="15">
      <c r="A62" s="251" t="s">
        <v>66</v>
      </c>
      <c r="B62" s="252"/>
      <c r="C62" s="253"/>
      <c r="D62" s="71"/>
      <c r="E62" s="66"/>
      <c r="F62" s="67"/>
      <c r="G62" s="67"/>
      <c r="H62" s="72"/>
      <c r="I62" s="67"/>
      <c r="J62" s="67"/>
      <c r="K62" s="67"/>
      <c r="L62" s="67"/>
      <c r="M62" s="67"/>
      <c r="N62" s="68"/>
      <c r="O62" s="70">
        <f>SUM(O4:O61)</f>
        <v>98764.28</v>
      </c>
      <c r="P62" s="70"/>
      <c r="Q62" s="131">
        <f>SUM(Q4:Q61)</f>
        <v>2072.85</v>
      </c>
      <c r="R62" s="127">
        <f>SUM(R4:R61)</f>
        <v>92132.7</v>
      </c>
      <c r="S62" s="131">
        <f>SUM(S4:S61)</f>
        <v>2069.9</v>
      </c>
      <c r="T62" s="128">
        <f>SUM(T4:T61)</f>
        <v>91842.74</v>
      </c>
    </row>
    <row r="63" spans="1:19" ht="1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50"/>
    </row>
    <row r="64" spans="1:19" ht="15">
      <c r="A64" s="99"/>
      <c r="B64" s="99"/>
      <c r="C64" s="99"/>
      <c r="D64" s="99"/>
      <c r="E64" s="100"/>
      <c r="F64" s="99"/>
      <c r="G64" s="99"/>
      <c r="H64" s="100"/>
      <c r="I64" s="99"/>
      <c r="J64" s="99"/>
      <c r="K64" s="99"/>
      <c r="L64" s="99"/>
      <c r="M64" s="99"/>
      <c r="N64" s="100"/>
      <c r="O64" s="99"/>
      <c r="P64" s="99"/>
      <c r="Q64" s="99"/>
      <c r="R64" s="99"/>
      <c r="S64" s="50"/>
    </row>
    <row r="65" spans="1:18" ht="14.2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227" t="s">
        <v>255</v>
      </c>
      <c r="R66" s="101"/>
    </row>
    <row r="67" spans="16:17" ht="12.75">
      <c r="P67" s="129"/>
      <c r="Q67" s="227" t="s">
        <v>256</v>
      </c>
    </row>
    <row r="68" ht="12.75">
      <c r="Q68" s="226" t="s">
        <v>254</v>
      </c>
    </row>
  </sheetData>
  <sheetProtection/>
  <mergeCells count="2">
    <mergeCell ref="A1:R1"/>
    <mergeCell ref="A62:C62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O63"/>
  <sheetViews>
    <sheetView workbookViewId="0" topLeftCell="A1">
      <selection activeCell="F8" sqref="F8"/>
    </sheetView>
  </sheetViews>
  <sheetFormatPr defaultColWidth="9.00390625" defaultRowHeight="12.75"/>
  <cols>
    <col min="2" max="2" width="5.75390625" style="0" customWidth="1"/>
    <col min="3" max="3" width="32.875" style="0" customWidth="1"/>
    <col min="4" max="4" width="7.25390625" style="0" customWidth="1"/>
    <col min="5" max="5" width="12.625" style="0" customWidth="1"/>
  </cols>
  <sheetData>
    <row r="1" ht="12.75">
      <c r="C1" s="93" t="s">
        <v>280</v>
      </c>
    </row>
    <row r="3" spans="2:5" ht="25.5" customHeight="1">
      <c r="B3" s="95" t="s">
        <v>92</v>
      </c>
      <c r="C3" s="86" t="s">
        <v>130</v>
      </c>
      <c r="D3" s="88" t="s">
        <v>131</v>
      </c>
      <c r="E3" s="88" t="s">
        <v>136</v>
      </c>
    </row>
    <row r="4" spans="2:5" ht="15">
      <c r="B4" s="87">
        <v>1</v>
      </c>
      <c r="C4" s="91" t="str">
        <f>Расчет!B4</f>
        <v>Яйцо (1 сорт)</v>
      </c>
      <c r="D4" s="87" t="s">
        <v>49</v>
      </c>
      <c r="E4" s="89">
        <f>Расчет!P4</f>
        <v>23</v>
      </c>
    </row>
    <row r="5" spans="2:5" ht="15">
      <c r="B5" s="87">
        <v>2</v>
      </c>
      <c r="C5" s="91" t="str">
        <f>Расчет!B5</f>
        <v>Мясо говядины (1категории)</v>
      </c>
      <c r="D5" s="87" t="s">
        <v>45</v>
      </c>
      <c r="E5" s="89">
        <f>Расчет!P5</f>
        <v>0</v>
      </c>
    </row>
    <row r="6" spans="2:5" ht="15">
      <c r="B6" s="87">
        <v>3</v>
      </c>
      <c r="C6" s="91" t="str">
        <f>Расчет!B6</f>
        <v>Мясо птицы (1 категории)</v>
      </c>
      <c r="D6" s="87" t="s">
        <v>45</v>
      </c>
      <c r="E6" s="89">
        <f>Расчет!P6</f>
        <v>0</v>
      </c>
    </row>
    <row r="7" spans="2:5" ht="15">
      <c r="B7" s="87">
        <v>4</v>
      </c>
      <c r="C7" s="91" t="str">
        <f>Расчет!B7</f>
        <v>Сосиски говяжьи (высший сорт)</v>
      </c>
      <c r="D7" s="87" t="s">
        <v>45</v>
      </c>
      <c r="E7" s="89">
        <f>Расчет!P7</f>
        <v>0.9</v>
      </c>
    </row>
    <row r="8" spans="2:5" ht="30">
      <c r="B8" s="87">
        <v>5</v>
      </c>
      <c r="C8" s="91" t="str">
        <f>Расчет!B8</f>
        <v>Колбасы вареные для детского питания в/с</v>
      </c>
      <c r="D8" s="87" t="s">
        <v>45</v>
      </c>
      <c r="E8" s="89">
        <f>Расчет!P8</f>
        <v>0</v>
      </c>
    </row>
    <row r="9" spans="2:5" ht="15">
      <c r="B9" s="87">
        <v>6</v>
      </c>
      <c r="C9" s="91" t="str">
        <f>Расчет!B9</f>
        <v>Молоко пастеризованное (2,5%)</v>
      </c>
      <c r="D9" s="87" t="s">
        <v>46</v>
      </c>
      <c r="E9" s="89">
        <f>Расчет!P9</f>
        <v>0</v>
      </c>
    </row>
    <row r="10" spans="2:5" ht="15">
      <c r="B10" s="87">
        <v>7</v>
      </c>
      <c r="C10" s="91" t="str">
        <f>Расчет!B10</f>
        <v>Масло сливочное (72,5%)</v>
      </c>
      <c r="D10" s="87" t="s">
        <v>45</v>
      </c>
      <c r="E10" s="89">
        <f>Расчет!P10</f>
        <v>0</v>
      </c>
    </row>
    <row r="11" spans="2:5" ht="15">
      <c r="B11" s="87">
        <v>8</v>
      </c>
      <c r="C11" s="91" t="str">
        <f>Расчет!B11</f>
        <v>Сметана (15 %)</v>
      </c>
      <c r="D11" s="87" t="s">
        <v>45</v>
      </c>
      <c r="E11" s="90">
        <f>Расчет!P11</f>
        <v>0</v>
      </c>
    </row>
    <row r="12" spans="2:5" ht="15">
      <c r="B12" s="87">
        <v>9</v>
      </c>
      <c r="C12" s="91" t="str">
        <f>Расчет!B12</f>
        <v>Творог (5%)</v>
      </c>
      <c r="D12" s="87" t="s">
        <v>46</v>
      </c>
      <c r="E12" s="90">
        <f>Расчет!P12</f>
        <v>0</v>
      </c>
    </row>
    <row r="13" spans="2:5" ht="15">
      <c r="B13" s="87">
        <v>10</v>
      </c>
      <c r="C13" s="91" t="str">
        <f>Расчет!B13</f>
        <v>Сыр твердый (45%)</v>
      </c>
      <c r="D13" s="87" t="s">
        <v>45</v>
      </c>
      <c r="E13" s="90">
        <f>Расчет!P13</f>
        <v>0</v>
      </c>
    </row>
    <row r="14" spans="2:5" ht="30">
      <c r="B14" s="87">
        <v>11</v>
      </c>
      <c r="C14" s="91" t="str">
        <f>Расчет!B14</f>
        <v>Молоко сгущенное цельное с сахаром(8,5%)</v>
      </c>
      <c r="D14" s="87" t="s">
        <v>45</v>
      </c>
      <c r="E14" s="89">
        <f>Расчет!P14</f>
        <v>1</v>
      </c>
    </row>
    <row r="15" spans="2:5" ht="15">
      <c r="B15" s="87">
        <v>12</v>
      </c>
      <c r="C15" s="91" t="str">
        <f>Расчет!B15</f>
        <v>Картофель( 1 сорт)</v>
      </c>
      <c r="D15" s="87" t="s">
        <v>45</v>
      </c>
      <c r="E15" s="89">
        <f>Расчет!P15</f>
        <v>22</v>
      </c>
    </row>
    <row r="16" spans="2:5" ht="15">
      <c r="B16" s="87">
        <v>13</v>
      </c>
      <c r="C16" s="91" t="str">
        <f>Расчет!B16</f>
        <v>Капуста белокачанная (1 сорт)</v>
      </c>
      <c r="D16" s="87" t="s">
        <v>45</v>
      </c>
      <c r="E16" s="89">
        <f>Расчет!P16</f>
        <v>8</v>
      </c>
    </row>
    <row r="17" spans="2:5" ht="15">
      <c r="B17" s="87">
        <v>14</v>
      </c>
      <c r="C17" s="91" t="str">
        <f>Расчет!B17</f>
        <v>Лук репчатый (1 сорт)</v>
      </c>
      <c r="D17" s="87" t="s">
        <v>45</v>
      </c>
      <c r="E17" s="89">
        <f>Расчет!P17</f>
        <v>5</v>
      </c>
    </row>
    <row r="18" spans="2:5" ht="15">
      <c r="B18" s="87">
        <v>15</v>
      </c>
      <c r="C18" s="91" t="str">
        <f>Расчет!B18</f>
        <v>Морковь (1 сорт)</v>
      </c>
      <c r="D18" s="87" t="s">
        <v>45</v>
      </c>
      <c r="E18" s="89">
        <f>Расчет!P18</f>
        <v>4.5</v>
      </c>
    </row>
    <row r="19" spans="2:5" ht="15">
      <c r="B19" s="87">
        <v>16</v>
      </c>
      <c r="C19" s="91" t="str">
        <f>Расчет!B19</f>
        <v>Свекла (1 сорт)</v>
      </c>
      <c r="D19" s="87" t="s">
        <v>45</v>
      </c>
      <c r="E19" s="89">
        <f>Расчет!P19</f>
        <v>3</v>
      </c>
    </row>
    <row r="20" spans="2:5" ht="30">
      <c r="B20" s="87">
        <v>17</v>
      </c>
      <c r="C20" s="91" t="str">
        <f>Расчет!B20</f>
        <v>Огурцы консервированные без уксуса (1с)</v>
      </c>
      <c r="D20" s="87" t="s">
        <v>45</v>
      </c>
      <c r="E20" s="89">
        <f>Расчет!P20</f>
        <v>2</v>
      </c>
    </row>
    <row r="21" spans="2:5" ht="15">
      <c r="B21" s="87">
        <v>18</v>
      </c>
      <c r="C21" s="91" t="str">
        <f>Расчет!B21</f>
        <v>Икра кабачковая для дет.питания</v>
      </c>
      <c r="D21" s="87" t="s">
        <v>45</v>
      </c>
      <c r="E21" s="89">
        <f>Расчет!P21</f>
        <v>0</v>
      </c>
    </row>
    <row r="22" spans="2:5" ht="15">
      <c r="B22" s="87">
        <v>19</v>
      </c>
      <c r="C22" s="91" t="str">
        <f>Расчет!B22</f>
        <v>Горошек зеленый (сорт салатный)</v>
      </c>
      <c r="D22" s="87" t="s">
        <v>45</v>
      </c>
      <c r="E22" s="89">
        <f>Расчет!P22</f>
        <v>0</v>
      </c>
    </row>
    <row r="23" spans="2:5" ht="30">
      <c r="B23" s="87">
        <v>20</v>
      </c>
      <c r="C23" s="91" t="str">
        <f>Расчет!B23</f>
        <v>Томатная паста с содержанием с/в (25-30%)</v>
      </c>
      <c r="D23" s="87" t="s">
        <v>45</v>
      </c>
      <c r="E23" s="89">
        <f>Расчет!P23</f>
        <v>0</v>
      </c>
    </row>
    <row r="24" spans="2:5" ht="15">
      <c r="B24" s="87">
        <v>21</v>
      </c>
      <c r="C24" s="91" t="str">
        <f>Расчет!B24</f>
        <v>Яблоки свежие (1 сорт)</v>
      </c>
      <c r="D24" s="87" t="s">
        <v>45</v>
      </c>
      <c r="E24" s="89">
        <f>Расчет!P24</f>
        <v>0</v>
      </c>
    </row>
    <row r="25" spans="2:5" ht="15">
      <c r="B25" s="87">
        <v>22</v>
      </c>
      <c r="C25" s="91" t="str">
        <f>Расчет!B25</f>
        <v>Бананы свежие (1 сорт)</v>
      </c>
      <c r="D25" s="87" t="s">
        <v>45</v>
      </c>
      <c r="E25" s="89">
        <f>Расчет!P25</f>
        <v>0</v>
      </c>
    </row>
    <row r="26" spans="2:5" ht="15">
      <c r="B26" s="87">
        <v>23</v>
      </c>
      <c r="C26" s="91" t="str">
        <f>Расчет!B26</f>
        <v>Сухофрукты ассорти</v>
      </c>
      <c r="D26" s="87" t="s">
        <v>45</v>
      </c>
      <c r="E26" s="89">
        <f>Расчет!P26</f>
        <v>2</v>
      </c>
    </row>
    <row r="27" spans="2:5" ht="15">
      <c r="B27" s="87">
        <v>24</v>
      </c>
      <c r="C27" s="91" t="str">
        <f>Расчет!B27</f>
        <v>Изюм</v>
      </c>
      <c r="D27" s="87" t="s">
        <v>45</v>
      </c>
      <c r="E27" s="89">
        <f>Расчет!P27</f>
        <v>0.5</v>
      </c>
    </row>
    <row r="28" spans="2:5" ht="15">
      <c r="B28" s="87">
        <v>25</v>
      </c>
      <c r="C28" s="91" t="str">
        <f>Расчет!B28</f>
        <v>Повидло фруктовое (1 сорт)</v>
      </c>
      <c r="D28" s="87" t="s">
        <v>45</v>
      </c>
      <c r="E28" s="89">
        <f>Расчет!P28</f>
        <v>1</v>
      </c>
    </row>
    <row r="29" spans="2:5" ht="15">
      <c r="B29" s="87">
        <v>26</v>
      </c>
      <c r="C29" s="91" t="str">
        <f>Расчет!B29</f>
        <v>Сок фруктовый (1 литр)</v>
      </c>
      <c r="D29" s="87" t="s">
        <v>46</v>
      </c>
      <c r="E29" s="89">
        <f>Расчет!P29</f>
        <v>11</v>
      </c>
    </row>
    <row r="30" spans="2:5" ht="30">
      <c r="B30" s="87">
        <v>27</v>
      </c>
      <c r="C30" s="91" t="str">
        <f>Расчет!B30</f>
        <v>Масло растительное, рафинированное</v>
      </c>
      <c r="D30" s="87" t="s">
        <v>45</v>
      </c>
      <c r="E30" s="89">
        <f>Расчет!P30</f>
        <v>5</v>
      </c>
    </row>
    <row r="31" spans="2:5" ht="15">
      <c r="B31" s="87">
        <v>28</v>
      </c>
      <c r="C31" s="91" t="str">
        <f>Расчет!B31</f>
        <v>Рыба с/м (1 сорт)</v>
      </c>
      <c r="D31" s="87" t="s">
        <v>45</v>
      </c>
      <c r="E31" s="89">
        <f>Расчет!P31</f>
        <v>0</v>
      </c>
    </row>
    <row r="32" spans="2:5" ht="15">
      <c r="B32" s="87">
        <v>29</v>
      </c>
      <c r="C32" s="91" t="str">
        <f>Расчет!B32</f>
        <v>Консервы рыбные (сайра)</v>
      </c>
      <c r="D32" s="87" t="s">
        <v>45</v>
      </c>
      <c r="E32" s="89">
        <f>Расчет!P32</f>
        <v>0</v>
      </c>
    </row>
    <row r="33" spans="2:5" ht="15">
      <c r="B33" s="87">
        <v>30</v>
      </c>
      <c r="C33" s="91" t="str">
        <f>Расчет!B33</f>
        <v>Мука пшеничная (высший сорт)</v>
      </c>
      <c r="D33" s="87" t="s">
        <v>45</v>
      </c>
      <c r="E33" s="89">
        <f>Расчет!P33</f>
        <v>45.5</v>
      </c>
    </row>
    <row r="34" spans="2:5" ht="15">
      <c r="B34" s="87">
        <v>31</v>
      </c>
      <c r="C34" s="91" t="str">
        <f>Расчет!B34</f>
        <v>Крупа гречневая</v>
      </c>
      <c r="D34" s="87" t="s">
        <v>45</v>
      </c>
      <c r="E34" s="89">
        <f>Расчет!P34</f>
        <v>5</v>
      </c>
    </row>
    <row r="35" spans="2:5" ht="15">
      <c r="B35" s="87">
        <v>32</v>
      </c>
      <c r="C35" s="91" t="str">
        <f>Расчет!B35</f>
        <v>Крупа манная (1 сорт)</v>
      </c>
      <c r="D35" s="87" t="s">
        <v>46</v>
      </c>
      <c r="E35" s="89">
        <f>Расчет!P35</f>
        <v>1</v>
      </c>
    </row>
    <row r="36" spans="2:5" ht="16.5" customHeight="1">
      <c r="B36" s="87">
        <v>33</v>
      </c>
      <c r="C36" s="91" t="str">
        <f>Расчет!B36</f>
        <v>Рис (1 сорт)</v>
      </c>
      <c r="D36" s="87" t="s">
        <v>45</v>
      </c>
      <c r="E36" s="89">
        <f>Расчет!P36</f>
        <v>5</v>
      </c>
    </row>
    <row r="37" spans="2:5" ht="15">
      <c r="B37" s="87">
        <v>34</v>
      </c>
      <c r="C37" s="91" t="str">
        <f>Расчет!B37</f>
        <v>Крупа пшеничная (1 сорт)</v>
      </c>
      <c r="D37" s="87" t="s">
        <v>45</v>
      </c>
      <c r="E37" s="89">
        <f>Расчет!P37</f>
        <v>0</v>
      </c>
    </row>
    <row r="38" spans="2:5" ht="15">
      <c r="B38" s="87">
        <v>35</v>
      </c>
      <c r="C38" s="91" t="str">
        <f>Расчет!B38</f>
        <v>Пшено (1 сорт)</v>
      </c>
      <c r="D38" s="87" t="s">
        <v>45</v>
      </c>
      <c r="E38" s="89">
        <f>Расчет!P38</f>
        <v>2</v>
      </c>
    </row>
    <row r="39" spans="2:5" ht="15">
      <c r="B39" s="87">
        <v>36</v>
      </c>
      <c r="C39" s="91" t="str">
        <f>Расчет!B39</f>
        <v>Горох шлифованный</v>
      </c>
      <c r="D39" s="87" t="s">
        <v>45</v>
      </c>
      <c r="E39" s="89">
        <f>Расчет!P39</f>
        <v>1</v>
      </c>
    </row>
    <row r="40" spans="2:5" ht="15">
      <c r="B40" s="87">
        <v>37</v>
      </c>
      <c r="C40" s="91" t="str">
        <f>Расчет!B40</f>
        <v>Крупа перловая</v>
      </c>
      <c r="D40" s="87" t="s">
        <v>45</v>
      </c>
      <c r="E40" s="89">
        <f>Расчет!P40</f>
        <v>0</v>
      </c>
    </row>
    <row r="41" spans="2:5" ht="15">
      <c r="B41" s="87">
        <v>38</v>
      </c>
      <c r="C41" s="91" t="str">
        <f>Расчет!B41</f>
        <v>Крупа ячневая</v>
      </c>
      <c r="D41" s="87" t="s">
        <v>45</v>
      </c>
      <c r="E41" s="89">
        <f>Расчет!P41</f>
        <v>0</v>
      </c>
    </row>
    <row r="42" spans="2:5" ht="15">
      <c r="B42" s="87">
        <v>39</v>
      </c>
      <c r="C42" s="91" t="str">
        <f>Расчет!B42</f>
        <v>Хлопья "Геркулес"</v>
      </c>
      <c r="D42" s="87" t="s">
        <v>45</v>
      </c>
      <c r="E42" s="89">
        <f>Расчет!P42</f>
        <v>0</v>
      </c>
    </row>
    <row r="43" spans="2:5" ht="15">
      <c r="B43" s="87">
        <v>40</v>
      </c>
      <c r="C43" s="91" t="str">
        <f>Расчет!B43</f>
        <v>Сахар - песок</v>
      </c>
      <c r="D43" s="87" t="s">
        <v>45</v>
      </c>
      <c r="E43" s="89">
        <f>Расчет!P43</f>
        <v>12</v>
      </c>
    </row>
    <row r="44" spans="2:5" ht="15">
      <c r="B44" s="87">
        <v>41</v>
      </c>
      <c r="C44" s="91" t="str">
        <f>Расчет!B44</f>
        <v>Макароны (высший сорт)</v>
      </c>
      <c r="D44" s="87" t="s">
        <v>45</v>
      </c>
      <c r="E44" s="89">
        <f>Расчет!P44</f>
        <v>0.5</v>
      </c>
    </row>
    <row r="45" spans="2:5" ht="15">
      <c r="B45" s="87">
        <v>42</v>
      </c>
      <c r="C45" s="91" t="str">
        <f>Расчет!B45</f>
        <v>Вермишель (высший сорт)</v>
      </c>
      <c r="D45" s="87" t="s">
        <v>45</v>
      </c>
      <c r="E45" s="89">
        <f>Расчет!P45</f>
        <v>0</v>
      </c>
    </row>
    <row r="46" spans="2:5" ht="15">
      <c r="B46" s="87">
        <v>43</v>
      </c>
      <c r="C46" s="91" t="str">
        <f>Расчет!B46</f>
        <v>Дрожжи сухие</v>
      </c>
      <c r="D46" s="87" t="s">
        <v>45</v>
      </c>
      <c r="E46" s="89">
        <f>Расчет!P46</f>
        <v>0.5</v>
      </c>
    </row>
    <row r="47" spans="2:5" ht="15">
      <c r="B47" s="87">
        <v>44</v>
      </c>
      <c r="C47" s="91" t="str">
        <f>Расчет!B47</f>
        <v>Соль йодированная</v>
      </c>
      <c r="D47" s="87" t="s">
        <v>45</v>
      </c>
      <c r="E47" s="89">
        <f>Расчет!P47</f>
        <v>1</v>
      </c>
    </row>
    <row r="48" spans="2:5" ht="15">
      <c r="B48" s="87">
        <v>45</v>
      </c>
      <c r="C48" s="91" t="str">
        <f>Расчет!B48</f>
        <v>Кисель фруктовый (концентрат)</v>
      </c>
      <c r="D48" s="87" t="s">
        <v>45</v>
      </c>
      <c r="E48" s="89">
        <f>Расчет!P48</f>
        <v>0.25</v>
      </c>
    </row>
    <row r="49" spans="2:5" ht="15">
      <c r="B49" s="87">
        <v>46</v>
      </c>
      <c r="C49" s="91" t="str">
        <f>Расчет!B49</f>
        <v>Кофейный напиток (ячменный)</v>
      </c>
      <c r="D49" s="87" t="s">
        <v>45</v>
      </c>
      <c r="E49" s="89">
        <f>Расчет!P49</f>
        <v>0</v>
      </c>
    </row>
    <row r="50" spans="2:5" ht="15">
      <c r="B50" s="87">
        <v>47</v>
      </c>
      <c r="C50" s="91" t="str">
        <f>Расчет!B50</f>
        <v>Какао порошок</v>
      </c>
      <c r="D50" s="87" t="s">
        <v>45</v>
      </c>
      <c r="E50" s="89">
        <f>Расчет!P50</f>
        <v>1</v>
      </c>
    </row>
    <row r="51" spans="2:5" ht="15">
      <c r="B51" s="87">
        <v>48</v>
      </c>
      <c r="C51" s="91" t="str">
        <f>Расчет!B51</f>
        <v>Чай черный (1 сорт)</v>
      </c>
      <c r="D51" s="87" t="s">
        <v>45</v>
      </c>
      <c r="E51" s="89">
        <f>Расчет!P51</f>
        <v>0</v>
      </c>
    </row>
    <row r="52" spans="2:15" ht="15">
      <c r="B52" s="87">
        <v>49</v>
      </c>
      <c r="C52" s="91" t="str">
        <f>Расчет!B52</f>
        <v>Лавровый лист</v>
      </c>
      <c r="D52" s="87" t="s">
        <v>45</v>
      </c>
      <c r="E52" s="89">
        <f>Расчет!P52</f>
        <v>0</v>
      </c>
      <c r="O52" s="94"/>
    </row>
    <row r="53" spans="2:5" ht="15">
      <c r="B53" s="87">
        <v>50</v>
      </c>
      <c r="C53" s="91" t="str">
        <f>Расчет!B53</f>
        <v>Хлеб "Городской"</v>
      </c>
      <c r="D53" s="87" t="s">
        <v>45</v>
      </c>
      <c r="E53" s="89">
        <f>Расчет!P53</f>
        <v>0</v>
      </c>
    </row>
    <row r="54" spans="2:5" ht="15">
      <c r="B54" s="87">
        <v>51</v>
      </c>
      <c r="C54" s="91" t="str">
        <f>Расчет!B54</f>
        <v>Печенье "Сласть"</v>
      </c>
      <c r="D54" s="87" t="s">
        <v>45</v>
      </c>
      <c r="E54" s="89">
        <f>Расчет!P54</f>
        <v>0</v>
      </c>
    </row>
    <row r="55" spans="2:5" ht="15">
      <c r="B55" s="87">
        <v>52</v>
      </c>
      <c r="C55" s="91" t="str">
        <f>Расчет!B55</f>
        <v>Печенье"Малиновое"</v>
      </c>
      <c r="D55" s="87" t="s">
        <v>45</v>
      </c>
      <c r="E55" s="89">
        <f>Расчет!P55</f>
        <v>0</v>
      </c>
    </row>
    <row r="56" spans="2:5" ht="15">
      <c r="B56" s="87">
        <v>53</v>
      </c>
      <c r="C56" s="91" t="str">
        <f>Расчет!B56</f>
        <v>Печенье "Персиковое"</v>
      </c>
      <c r="D56" s="87" t="s">
        <v>45</v>
      </c>
      <c r="E56" s="89">
        <f>Расчет!P56</f>
        <v>0</v>
      </c>
    </row>
    <row r="57" spans="2:5" ht="15">
      <c r="B57" s="87">
        <v>54</v>
      </c>
      <c r="C57" s="91" t="str">
        <f>Расчет!B57</f>
        <v>Пряник "Ягодка"</v>
      </c>
      <c r="D57" s="87" t="s">
        <v>45</v>
      </c>
      <c r="E57" s="89">
        <f>Расчет!P61</f>
        <v>0</v>
      </c>
    </row>
    <row r="58" spans="2:5" ht="15">
      <c r="B58" s="87">
        <v>55</v>
      </c>
      <c r="C58" s="91" t="str">
        <f>Расчет!B58</f>
        <v>Огурцы свежие</v>
      </c>
      <c r="D58" s="87" t="s">
        <v>45</v>
      </c>
      <c r="E58" s="89">
        <f>Расчет!P62</f>
        <v>0</v>
      </c>
    </row>
    <row r="59" spans="2:5" ht="15">
      <c r="B59" s="87">
        <v>56</v>
      </c>
      <c r="C59" s="91" t="str">
        <f>Расчет!B59</f>
        <v>Помидоры свежие</v>
      </c>
      <c r="D59" s="87" t="s">
        <v>45</v>
      </c>
      <c r="E59" s="89">
        <f>Расчет!P63</f>
        <v>0</v>
      </c>
    </row>
    <row r="60" spans="2:5" ht="15">
      <c r="B60" s="87">
        <v>57</v>
      </c>
      <c r="C60" s="91" t="str">
        <f>Расчет!B60</f>
        <v>Перец болгарский</v>
      </c>
      <c r="D60" s="87" t="s">
        <v>45</v>
      </c>
      <c r="E60" s="89">
        <f>Расчет!P64</f>
        <v>0</v>
      </c>
    </row>
    <row r="61" spans="2:5" ht="15">
      <c r="B61" s="87">
        <v>58</v>
      </c>
      <c r="C61" s="91" t="str">
        <f>Расчет!B61</f>
        <v>Кабачки свежие</v>
      </c>
      <c r="D61" s="87" t="s">
        <v>45</v>
      </c>
      <c r="E61" s="89">
        <f>Расчет!P65</f>
        <v>0</v>
      </c>
    </row>
    <row r="62" ht="12.75">
      <c r="C62" s="93"/>
    </row>
    <row r="63" ht="12.75">
      <c r="B63" t="s">
        <v>154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p-comp2</cp:lastModifiedBy>
  <cp:lastPrinted>2020-09-23T10:04:29Z</cp:lastPrinted>
  <dcterms:created xsi:type="dcterms:W3CDTF">2008-09-10T13:23:40Z</dcterms:created>
  <dcterms:modified xsi:type="dcterms:W3CDTF">2020-09-23T10:05:09Z</dcterms:modified>
  <cp:category/>
  <cp:version/>
  <cp:contentType/>
  <cp:contentStatus/>
</cp:coreProperties>
</file>